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B_FLASH_2023\NTB_2023\31_Trojstav_Rajhrad\Položkový rozpočet k expedici\"/>
    </mc:Choice>
  </mc:AlternateContent>
  <xr:revisionPtr revIDLastSave="0" documentId="13_ncr:1_{B2EC2CDC-CA21-4E82-84C3-45ABB21BFB9A}" xr6:coauthVersionLast="47" xr6:coauthVersionMax="47" xr10:uidLastSave="{00000000-0000-0000-0000-000000000000}"/>
  <bookViews>
    <workbookView xWindow="-108" yWindow="-108" windowWidth="23256" windowHeight="12720" xr2:uid="{8563CFAA-9274-4624-9667-058E0A0B65D8}"/>
  </bookViews>
  <sheets>
    <sheet name="Omítky a obklady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33" i="1" l="1"/>
  <c r="N133" i="1"/>
  <c r="O132" i="1"/>
  <c r="N132" i="1"/>
  <c r="H132" i="1"/>
  <c r="H133" i="1" s="1"/>
  <c r="Q133" i="1" s="1"/>
  <c r="H131" i="1"/>
  <c r="Q131" i="1" s="1"/>
  <c r="O130" i="1"/>
  <c r="N130" i="1"/>
  <c r="D130" i="1"/>
  <c r="D131" i="1" s="1"/>
  <c r="O129" i="1"/>
  <c r="N129" i="1"/>
  <c r="D129" i="1"/>
  <c r="O128" i="1"/>
  <c r="N128" i="1"/>
  <c r="D128" i="1"/>
  <c r="O127" i="1"/>
  <c r="O131" i="1" s="1"/>
  <c r="N127" i="1"/>
  <c r="N131" i="1" s="1"/>
  <c r="H127" i="1"/>
  <c r="D127" i="1"/>
  <c r="O126" i="1"/>
  <c r="F126" i="1"/>
  <c r="O125" i="1"/>
  <c r="N125" i="1"/>
  <c r="D125" i="1"/>
  <c r="O124" i="1"/>
  <c r="N124" i="1"/>
  <c r="D124" i="1"/>
  <c r="O123" i="1"/>
  <c r="N123" i="1"/>
  <c r="D123" i="1"/>
  <c r="O122" i="1"/>
  <c r="N122" i="1"/>
  <c r="H122" i="1"/>
  <c r="D122" i="1"/>
  <c r="O121" i="1"/>
  <c r="N121" i="1"/>
  <c r="H121" i="1"/>
  <c r="D121" i="1"/>
  <c r="O120" i="1"/>
  <c r="N120" i="1"/>
  <c r="N126" i="1" s="1"/>
  <c r="L120" i="1"/>
  <c r="H120" i="1"/>
  <c r="D120" i="1"/>
  <c r="P119" i="1"/>
  <c r="O119" i="1"/>
  <c r="N119" i="1"/>
  <c r="L119" i="1"/>
  <c r="H119" i="1"/>
  <c r="H126" i="1" s="1"/>
  <c r="Q126" i="1" s="1"/>
  <c r="D119" i="1"/>
  <c r="D126" i="1" s="1"/>
  <c r="F118" i="1"/>
  <c r="O117" i="1"/>
  <c r="N117" i="1"/>
  <c r="D117" i="1"/>
  <c r="O116" i="1"/>
  <c r="N116" i="1"/>
  <c r="B116" i="1"/>
  <c r="D116" i="1" s="1"/>
  <c r="H115" i="1"/>
  <c r="B115" i="1"/>
  <c r="D115" i="1" s="1"/>
  <c r="H114" i="1"/>
  <c r="D114" i="1"/>
  <c r="D118" i="1" s="1"/>
  <c r="B114" i="1"/>
  <c r="N114" i="1" s="1"/>
  <c r="O113" i="1"/>
  <c r="N113" i="1"/>
  <c r="H113" i="1"/>
  <c r="D113" i="1"/>
  <c r="H112" i="1"/>
  <c r="D112" i="1"/>
  <c r="B112" i="1"/>
  <c r="O112" i="1" s="1"/>
  <c r="O111" i="1"/>
  <c r="N111" i="1"/>
  <c r="H111" i="1"/>
  <c r="H118" i="1" s="1"/>
  <c r="D111" i="1"/>
  <c r="P110" i="1"/>
  <c r="O110" i="1"/>
  <c r="N110" i="1"/>
  <c r="H110" i="1"/>
  <c r="D110" i="1"/>
  <c r="H109" i="1"/>
  <c r="Q109" i="1" s="1"/>
  <c r="O108" i="1"/>
  <c r="N108" i="1"/>
  <c r="D108" i="1"/>
  <c r="O107" i="1"/>
  <c r="O109" i="1" s="1"/>
  <c r="N107" i="1"/>
  <c r="N109" i="1" s="1"/>
  <c r="L107" i="1"/>
  <c r="D107" i="1"/>
  <c r="D109" i="1" s="1"/>
  <c r="P106" i="1"/>
  <c r="O106" i="1"/>
  <c r="N106" i="1"/>
  <c r="L106" i="1"/>
  <c r="L109" i="1" s="1"/>
  <c r="L126" i="1" s="1"/>
  <c r="H106" i="1"/>
  <c r="D106" i="1"/>
  <c r="F105" i="1"/>
  <c r="O104" i="1"/>
  <c r="N104" i="1"/>
  <c r="D104" i="1"/>
  <c r="O103" i="1"/>
  <c r="N103" i="1"/>
  <c r="D103" i="1"/>
  <c r="O102" i="1"/>
  <c r="N102" i="1"/>
  <c r="D102" i="1"/>
  <c r="O101" i="1"/>
  <c r="N101" i="1"/>
  <c r="D101" i="1"/>
  <c r="O100" i="1"/>
  <c r="N100" i="1"/>
  <c r="D100" i="1"/>
  <c r="O99" i="1"/>
  <c r="N99" i="1"/>
  <c r="D99" i="1"/>
  <c r="O98" i="1"/>
  <c r="N98" i="1"/>
  <c r="H98" i="1"/>
  <c r="D98" i="1"/>
  <c r="O97" i="1"/>
  <c r="N97" i="1"/>
  <c r="H97" i="1"/>
  <c r="D97" i="1"/>
  <c r="O96" i="1"/>
  <c r="O105" i="1" s="1"/>
  <c r="N96" i="1"/>
  <c r="H96" i="1"/>
  <c r="D96" i="1"/>
  <c r="P95" i="1"/>
  <c r="O95" i="1"/>
  <c r="N95" i="1"/>
  <c r="N105" i="1" s="1"/>
  <c r="H95" i="1"/>
  <c r="H105" i="1" s="1"/>
  <c r="D95" i="1"/>
  <c r="D105" i="1" s="1"/>
  <c r="H94" i="1"/>
  <c r="Q94" i="1" s="1"/>
  <c r="O93" i="1"/>
  <c r="N93" i="1"/>
  <c r="D93" i="1"/>
  <c r="O92" i="1"/>
  <c r="O94" i="1" s="1"/>
  <c r="N92" i="1"/>
  <c r="L92" i="1"/>
  <c r="L94" i="1" s="1"/>
  <c r="D92" i="1"/>
  <c r="D94" i="1" s="1"/>
  <c r="P91" i="1"/>
  <c r="O91" i="1"/>
  <c r="N91" i="1"/>
  <c r="N94" i="1" s="1"/>
  <c r="L91" i="1"/>
  <c r="H91" i="1"/>
  <c r="D91" i="1"/>
  <c r="F90" i="1"/>
  <c r="O89" i="1"/>
  <c r="N89" i="1"/>
  <c r="D89" i="1"/>
  <c r="O88" i="1"/>
  <c r="N88" i="1"/>
  <c r="D88" i="1"/>
  <c r="O87" i="1"/>
  <c r="N87" i="1"/>
  <c r="D87" i="1"/>
  <c r="O86" i="1"/>
  <c r="N86" i="1"/>
  <c r="D86" i="1"/>
  <c r="O85" i="1"/>
  <c r="N85" i="1"/>
  <c r="H85" i="1"/>
  <c r="D85" i="1"/>
  <c r="D90" i="1" s="1"/>
  <c r="P84" i="1"/>
  <c r="O84" i="1"/>
  <c r="O90" i="1" s="1"/>
  <c r="N84" i="1"/>
  <c r="N90" i="1" s="1"/>
  <c r="H84" i="1"/>
  <c r="H90" i="1" s="1"/>
  <c r="D84" i="1"/>
  <c r="F83" i="1"/>
  <c r="O82" i="1"/>
  <c r="N82" i="1"/>
  <c r="D82" i="1"/>
  <c r="O81" i="1"/>
  <c r="N81" i="1"/>
  <c r="D81" i="1"/>
  <c r="O80" i="1"/>
  <c r="N80" i="1"/>
  <c r="H80" i="1"/>
  <c r="D80" i="1"/>
  <c r="O79" i="1"/>
  <c r="N79" i="1"/>
  <c r="H79" i="1"/>
  <c r="D79" i="1"/>
  <c r="O78" i="1"/>
  <c r="N78" i="1"/>
  <c r="H78" i="1"/>
  <c r="D78" i="1"/>
  <c r="P77" i="1"/>
  <c r="O77" i="1"/>
  <c r="O83" i="1" s="1"/>
  <c r="N77" i="1"/>
  <c r="N83" i="1" s="1"/>
  <c r="H77" i="1"/>
  <c r="H83" i="1" s="1"/>
  <c r="D77" i="1"/>
  <c r="D83" i="1" s="1"/>
  <c r="N76" i="1"/>
  <c r="L76" i="1"/>
  <c r="P75" i="1"/>
  <c r="O75" i="1"/>
  <c r="O76" i="1" s="1"/>
  <c r="N75" i="1"/>
  <c r="L75" i="1"/>
  <c r="H75" i="1"/>
  <c r="H76" i="1" s="1"/>
  <c r="R76" i="1" s="1"/>
  <c r="D75" i="1"/>
  <c r="D76" i="1" s="1"/>
  <c r="F74" i="1"/>
  <c r="D74" i="1"/>
  <c r="O73" i="1"/>
  <c r="N73" i="1"/>
  <c r="D73" i="1"/>
  <c r="O72" i="1"/>
  <c r="N72" i="1"/>
  <c r="D72" i="1"/>
  <c r="O71" i="1"/>
  <c r="N71" i="1"/>
  <c r="H71" i="1"/>
  <c r="D71" i="1"/>
  <c r="O70" i="1"/>
  <c r="N70" i="1"/>
  <c r="H70" i="1"/>
  <c r="D70" i="1"/>
  <c r="O69" i="1"/>
  <c r="N69" i="1"/>
  <c r="H69" i="1"/>
  <c r="D69" i="1"/>
  <c r="O68" i="1"/>
  <c r="N68" i="1"/>
  <c r="H68" i="1"/>
  <c r="D68" i="1"/>
  <c r="O67" i="1"/>
  <c r="N67" i="1"/>
  <c r="H67" i="1"/>
  <c r="D67" i="1"/>
  <c r="O66" i="1"/>
  <c r="N66" i="1"/>
  <c r="N74" i="1" s="1"/>
  <c r="H66" i="1"/>
  <c r="D66" i="1"/>
  <c r="P65" i="1"/>
  <c r="O65" i="1"/>
  <c r="O74" i="1" s="1"/>
  <c r="N65" i="1"/>
  <c r="H65" i="1"/>
  <c r="H74" i="1" s="1"/>
  <c r="D65" i="1"/>
  <c r="O63" i="1"/>
  <c r="N63" i="1"/>
  <c r="L63" i="1"/>
  <c r="D63" i="1"/>
  <c r="O62" i="1"/>
  <c r="N62" i="1"/>
  <c r="L62" i="1"/>
  <c r="D62" i="1"/>
  <c r="P61" i="1"/>
  <c r="O61" i="1"/>
  <c r="O64" i="1" s="1"/>
  <c r="N61" i="1"/>
  <c r="N64" i="1" s="1"/>
  <c r="L61" i="1"/>
  <c r="L64" i="1" s="1"/>
  <c r="F61" i="1"/>
  <c r="H61" i="1" s="1"/>
  <c r="H64" i="1" s="1"/>
  <c r="R64" i="1" s="1"/>
  <c r="D61" i="1"/>
  <c r="D64" i="1" s="1"/>
  <c r="H60" i="1"/>
  <c r="Q60" i="1" s="1"/>
  <c r="F60" i="1"/>
  <c r="O59" i="1"/>
  <c r="N59" i="1"/>
  <c r="D59" i="1"/>
  <c r="O58" i="1"/>
  <c r="N58" i="1"/>
  <c r="D58" i="1"/>
  <c r="O57" i="1"/>
  <c r="N57" i="1"/>
  <c r="D57" i="1"/>
  <c r="O56" i="1"/>
  <c r="N56" i="1"/>
  <c r="D56" i="1"/>
  <c r="O55" i="1"/>
  <c r="N55" i="1"/>
  <c r="H55" i="1"/>
  <c r="D55" i="1"/>
  <c r="O54" i="1"/>
  <c r="N54" i="1"/>
  <c r="H54" i="1"/>
  <c r="D54" i="1"/>
  <c r="P53" i="1"/>
  <c r="H53" i="1"/>
  <c r="D53" i="1"/>
  <c r="D60" i="1" s="1"/>
  <c r="B53" i="1"/>
  <c r="N53" i="1" s="1"/>
  <c r="N60" i="1" s="1"/>
  <c r="N52" i="1"/>
  <c r="O51" i="1"/>
  <c r="N51" i="1"/>
  <c r="L51" i="1"/>
  <c r="D51" i="1"/>
  <c r="O50" i="1"/>
  <c r="O52" i="1" s="1"/>
  <c r="N50" i="1"/>
  <c r="L50" i="1"/>
  <c r="D50" i="1"/>
  <c r="D52" i="1" s="1"/>
  <c r="P49" i="1"/>
  <c r="O49" i="1"/>
  <c r="N49" i="1"/>
  <c r="L49" i="1"/>
  <c r="L52" i="1" s="1"/>
  <c r="H49" i="1"/>
  <c r="H52" i="1" s="1"/>
  <c r="R52" i="1" s="1"/>
  <c r="F49" i="1"/>
  <c r="D49" i="1"/>
  <c r="O47" i="1"/>
  <c r="N47" i="1"/>
  <c r="D47" i="1"/>
  <c r="O46" i="1"/>
  <c r="N46" i="1"/>
  <c r="D46" i="1"/>
  <c r="O45" i="1"/>
  <c r="N45" i="1"/>
  <c r="D45" i="1"/>
  <c r="O44" i="1"/>
  <c r="N44" i="1"/>
  <c r="D44" i="1"/>
  <c r="O43" i="1"/>
  <c r="O48" i="1" s="1"/>
  <c r="N43" i="1"/>
  <c r="H43" i="1"/>
  <c r="D43" i="1"/>
  <c r="P42" i="1"/>
  <c r="O42" i="1"/>
  <c r="F42" i="1"/>
  <c r="H42" i="1" s="1"/>
  <c r="H48" i="1" s="1"/>
  <c r="Q48" i="1" s="1"/>
  <c r="D42" i="1"/>
  <c r="D48" i="1" s="1"/>
  <c r="B42" i="1"/>
  <c r="N42" i="1" s="1"/>
  <c r="N48" i="1" s="1"/>
  <c r="O41" i="1"/>
  <c r="H41" i="1"/>
  <c r="R41" i="1" s="1"/>
  <c r="O40" i="1"/>
  <c r="N40" i="1"/>
  <c r="L40" i="1"/>
  <c r="D40" i="1"/>
  <c r="O39" i="1"/>
  <c r="N39" i="1"/>
  <c r="L39" i="1"/>
  <c r="D39" i="1"/>
  <c r="D41" i="1" s="1"/>
  <c r="P38" i="1"/>
  <c r="O38" i="1"/>
  <c r="N38" i="1"/>
  <c r="N41" i="1" s="1"/>
  <c r="L38" i="1"/>
  <c r="L41" i="1" s="1"/>
  <c r="H38" i="1"/>
  <c r="F38" i="1"/>
  <c r="D38" i="1"/>
  <c r="F37" i="1"/>
  <c r="H37" i="1" s="1"/>
  <c r="Q37" i="1" s="1"/>
  <c r="O36" i="1"/>
  <c r="N36" i="1"/>
  <c r="D36" i="1"/>
  <c r="O35" i="1"/>
  <c r="N35" i="1"/>
  <c r="D35" i="1"/>
  <c r="O34" i="1"/>
  <c r="N34" i="1"/>
  <c r="D34" i="1"/>
  <c r="O33" i="1"/>
  <c r="N33" i="1"/>
  <c r="D33" i="1"/>
  <c r="O32" i="1"/>
  <c r="N32" i="1"/>
  <c r="D32" i="1"/>
  <c r="N31" i="1"/>
  <c r="N37" i="1" s="1"/>
  <c r="D31" i="1"/>
  <c r="D37" i="1" s="1"/>
  <c r="B31" i="1"/>
  <c r="O31" i="1" s="1"/>
  <c r="O37" i="1" s="1"/>
  <c r="F30" i="1"/>
  <c r="O29" i="1"/>
  <c r="N29" i="1"/>
  <c r="D29" i="1"/>
  <c r="O28" i="1"/>
  <c r="N28" i="1"/>
  <c r="D28" i="1"/>
  <c r="O27" i="1"/>
  <c r="N27" i="1"/>
  <c r="D27" i="1"/>
  <c r="O26" i="1"/>
  <c r="N26" i="1"/>
  <c r="N30" i="1" s="1"/>
  <c r="D26" i="1"/>
  <c r="O25" i="1"/>
  <c r="N25" i="1"/>
  <c r="H25" i="1"/>
  <c r="D25" i="1"/>
  <c r="O24" i="1"/>
  <c r="N24" i="1"/>
  <c r="H24" i="1"/>
  <c r="D24" i="1"/>
  <c r="O23" i="1"/>
  <c r="N23" i="1"/>
  <c r="L23" i="1"/>
  <c r="H23" i="1"/>
  <c r="D23" i="1"/>
  <c r="P22" i="1"/>
  <c r="O22" i="1"/>
  <c r="O30" i="1" s="1"/>
  <c r="N22" i="1"/>
  <c r="L22" i="1"/>
  <c r="L30" i="1" s="1"/>
  <c r="H22" i="1"/>
  <c r="H30" i="1" s="1"/>
  <c r="D22" i="1"/>
  <c r="D30" i="1" s="1"/>
  <c r="L21" i="1"/>
  <c r="O20" i="1"/>
  <c r="N20" i="1"/>
  <c r="L20" i="1"/>
  <c r="D20" i="1"/>
  <c r="O19" i="1"/>
  <c r="N19" i="1"/>
  <c r="N21" i="1" s="1"/>
  <c r="L19" i="1"/>
  <c r="D19" i="1"/>
  <c r="P18" i="1"/>
  <c r="O18" i="1"/>
  <c r="O21" i="1" s="1"/>
  <c r="N18" i="1"/>
  <c r="L18" i="1"/>
  <c r="F18" i="1"/>
  <c r="H18" i="1" s="1"/>
  <c r="H21" i="1" s="1"/>
  <c r="R21" i="1" s="1"/>
  <c r="R2" i="1" s="1"/>
  <c r="D18" i="1"/>
  <c r="D21" i="1" s="1"/>
  <c r="N17" i="1"/>
  <c r="F17" i="1"/>
  <c r="O16" i="1"/>
  <c r="N16" i="1"/>
  <c r="D16" i="1"/>
  <c r="O15" i="1"/>
  <c r="N15" i="1"/>
  <c r="D15" i="1"/>
  <c r="O14" i="1"/>
  <c r="N14" i="1"/>
  <c r="H14" i="1"/>
  <c r="D14" i="1"/>
  <c r="O13" i="1"/>
  <c r="O17" i="1" s="1"/>
  <c r="N13" i="1"/>
  <c r="L13" i="1"/>
  <c r="H13" i="1"/>
  <c r="D13" i="1"/>
  <c r="O12" i="1"/>
  <c r="N12" i="1"/>
  <c r="D12" i="1"/>
  <c r="P11" i="1"/>
  <c r="O11" i="1"/>
  <c r="N11" i="1"/>
  <c r="L11" i="1"/>
  <c r="L17" i="1" s="1"/>
  <c r="H11" i="1"/>
  <c r="H17" i="1" s="1"/>
  <c r="D11" i="1"/>
  <c r="D17" i="1" s="1"/>
  <c r="F10" i="1"/>
  <c r="O9" i="1"/>
  <c r="N9" i="1"/>
  <c r="D9" i="1"/>
  <c r="O8" i="1"/>
  <c r="N8" i="1"/>
  <c r="D8" i="1"/>
  <c r="O7" i="1"/>
  <c r="N7" i="1"/>
  <c r="H7" i="1"/>
  <c r="D7" i="1"/>
  <c r="O6" i="1"/>
  <c r="N6" i="1"/>
  <c r="H6" i="1"/>
  <c r="D6" i="1"/>
  <c r="O5" i="1"/>
  <c r="N5" i="1"/>
  <c r="L5" i="1"/>
  <c r="H5" i="1"/>
  <c r="D5" i="1"/>
  <c r="L4" i="1"/>
  <c r="L10" i="1" s="1"/>
  <c r="H4" i="1"/>
  <c r="H10" i="1" s="1"/>
  <c r="B4" i="1"/>
  <c r="O4" i="1" s="1"/>
  <c r="O10" i="1" s="1"/>
  <c r="Q118" i="1" l="1"/>
  <c r="G118" i="1"/>
  <c r="Q30" i="1"/>
  <c r="G30" i="1"/>
  <c r="Q74" i="1"/>
  <c r="G74" i="1"/>
  <c r="G83" i="1"/>
  <c r="Q83" i="1"/>
  <c r="Q90" i="1"/>
  <c r="G90" i="1"/>
  <c r="Q105" i="1"/>
  <c r="G105" i="1"/>
  <c r="Q10" i="1"/>
  <c r="H2" i="1"/>
  <c r="G10" i="1"/>
  <c r="L2" i="1"/>
  <c r="Q17" i="1"/>
  <c r="G17" i="1"/>
  <c r="O115" i="1"/>
  <c r="P4" i="1"/>
  <c r="P31" i="1"/>
  <c r="O53" i="1"/>
  <c r="O60" i="1" s="1"/>
  <c r="G60" i="1"/>
  <c r="O114" i="1"/>
  <c r="O118" i="1" s="1"/>
  <c r="O2" i="1" s="1"/>
  <c r="N115" i="1"/>
  <c r="N4" i="1"/>
  <c r="N10" i="1" s="1"/>
  <c r="N112" i="1"/>
  <c r="N118" i="1" s="1"/>
  <c r="D4" i="1"/>
  <c r="D10" i="1" s="1"/>
  <c r="D2" i="1" s="1"/>
  <c r="P2" i="1" l="1"/>
  <c r="Q2" i="1"/>
  <c r="N2" i="1"/>
  <c r="M2" i="1" s="1"/>
</calcChain>
</file>

<file path=xl/sharedStrings.xml><?xml version="1.0" encoding="utf-8"?>
<sst xmlns="http://schemas.openxmlformats.org/spreadsheetml/2006/main" count="46" uniqueCount="38">
  <si>
    <t>STĚNY</t>
  </si>
  <si>
    <t>STROP</t>
  </si>
  <si>
    <t>OBKLAD</t>
  </si>
  <si>
    <t>Kompresní omítka stěn</t>
  </si>
  <si>
    <t>Běžná omítka stěn</t>
  </si>
  <si>
    <t>Obvod místností</t>
  </si>
  <si>
    <t>STROP KLENBA</t>
  </si>
  <si>
    <t>STROP SDK</t>
  </si>
  <si>
    <t>stěny</t>
  </si>
  <si>
    <t>výška</t>
  </si>
  <si>
    <t>plocha</t>
  </si>
  <si>
    <t>půdorysný průmět</t>
  </si>
  <si>
    <t>koeficient</t>
  </si>
  <si>
    <t>délka</t>
  </si>
  <si>
    <t>Výška</t>
  </si>
  <si>
    <t>Plocha</t>
  </si>
  <si>
    <t>1.01</t>
  </si>
  <si>
    <t>1.02a</t>
  </si>
  <si>
    <t>1.02b</t>
  </si>
  <si>
    <t>SDK</t>
  </si>
  <si>
    <t>1.03</t>
  </si>
  <si>
    <t>1.04a</t>
  </si>
  <si>
    <t>1.04b</t>
  </si>
  <si>
    <t>1.05a</t>
  </si>
  <si>
    <t>1.05b</t>
  </si>
  <si>
    <t>1.06a</t>
  </si>
  <si>
    <t>1.06b</t>
  </si>
  <si>
    <t>1.07</t>
  </si>
  <si>
    <t>1.08</t>
  </si>
  <si>
    <t>1.09</t>
  </si>
  <si>
    <t>1.10a</t>
  </si>
  <si>
    <t>1.10b</t>
  </si>
  <si>
    <t>1.11a,c</t>
  </si>
  <si>
    <t>1.11b</t>
  </si>
  <si>
    <t>1.12</t>
  </si>
  <si>
    <t>1.13</t>
  </si>
  <si>
    <t>Schodiště</t>
  </si>
  <si>
    <t>Chodba 2.NP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</si>
</sst>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49" fontId="0" fillId="0" borderId="1" xfId="0" applyNumberFormat="1" applyBorder="1"/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1" xfId="0" applyFont="1" applyBorder="1"/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0" xfId="0" applyFont="1"/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0" fillId="0" borderId="12" xfId="0" applyBorder="1"/>
    <xf numFmtId="0" fontId="1" fillId="2" borderId="13" xfId="0" applyFont="1" applyFill="1" applyBorder="1" applyAlignment="1">
      <alignment horizontal="center"/>
    </xf>
    <xf numFmtId="0" fontId="1" fillId="0" borderId="14" xfId="0" applyFont="1" applyBorder="1"/>
    <xf numFmtId="0" fontId="0" fillId="2" borderId="1" xfId="0" applyFill="1" applyBorder="1"/>
    <xf numFmtId="0" fontId="0" fillId="0" borderId="1" xfId="0" applyBorder="1"/>
    <xf numFmtId="0" fontId="0" fillId="3" borderId="1" xfId="0" applyFill="1" applyBorder="1"/>
    <xf numFmtId="0" fontId="0" fillId="4" borderId="1" xfId="0" applyFill="1" applyBorder="1"/>
    <xf numFmtId="0" fontId="0" fillId="4" borderId="9" xfId="0" applyFill="1" applyBorder="1"/>
    <xf numFmtId="0" fontId="0" fillId="0" borderId="13" xfId="0" applyBorder="1"/>
    <xf numFmtId="0" fontId="0" fillId="4" borderId="13" xfId="0" applyFill="1" applyBorder="1"/>
    <xf numFmtId="0" fontId="0" fillId="4" borderId="2" xfId="0" applyFill="1" applyBorder="1"/>
    <xf numFmtId="0" fontId="0" fillId="0" borderId="14" xfId="0" applyBorder="1"/>
    <xf numFmtId="49" fontId="0" fillId="0" borderId="5" xfId="0" applyNumberFormat="1" applyBorder="1" applyAlignment="1">
      <alignment horizontal="center" vertical="center"/>
    </xf>
    <xf numFmtId="0" fontId="0" fillId="2" borderId="6" xfId="0" applyFill="1" applyBorder="1"/>
    <xf numFmtId="0" fontId="0" fillId="0" borderId="6" xfId="0" applyBorder="1"/>
    <xf numFmtId="0" fontId="0" fillId="3" borderId="6" xfId="0" applyFill="1" applyBorder="1"/>
    <xf numFmtId="0" fontId="0" fillId="4" borderId="6" xfId="0" applyFill="1" applyBorder="1"/>
    <xf numFmtId="0" fontId="0" fillId="4" borderId="7" xfId="0" applyFill="1" applyBorder="1"/>
    <xf numFmtId="0" fontId="0" fillId="0" borderId="2" xfId="0" applyBorder="1"/>
    <xf numFmtId="49" fontId="0" fillId="0" borderId="12" xfId="0" applyNumberFormat="1" applyBorder="1" applyAlignment="1">
      <alignment horizontal="center" vertical="center"/>
    </xf>
    <xf numFmtId="0" fontId="0" fillId="2" borderId="13" xfId="0" applyFill="1" applyBorder="1"/>
    <xf numFmtId="0" fontId="0" fillId="3" borderId="13" xfId="0" applyFill="1" applyBorder="1"/>
    <xf numFmtId="49" fontId="0" fillId="0" borderId="15" xfId="0" applyNumberFormat="1" applyBorder="1" applyAlignment="1">
      <alignment horizontal="center" vertical="center"/>
    </xf>
    <xf numFmtId="0" fontId="1" fillId="2" borderId="16" xfId="0" applyFont="1" applyFill="1" applyBorder="1"/>
    <xf numFmtId="0" fontId="1" fillId="0" borderId="16" xfId="0" applyFont="1" applyBorder="1"/>
    <xf numFmtId="0" fontId="1" fillId="3" borderId="16" xfId="0" applyFont="1" applyFill="1" applyBorder="1"/>
    <xf numFmtId="0" fontId="1" fillId="4" borderId="16" xfId="0" applyFont="1" applyFill="1" applyBorder="1"/>
    <xf numFmtId="0" fontId="1" fillId="4" borderId="17" xfId="0" applyFont="1" applyFill="1" applyBorder="1"/>
    <xf numFmtId="0" fontId="1" fillId="2" borderId="13" xfId="0" applyFont="1" applyFill="1" applyBorder="1"/>
    <xf numFmtId="0" fontId="1" fillId="2" borderId="2" xfId="0" applyFont="1" applyFill="1" applyBorder="1"/>
    <xf numFmtId="49" fontId="0" fillId="0" borderId="18" xfId="0" applyNumberFormat="1" applyBorder="1" applyAlignment="1">
      <alignment horizontal="center" vertical="center"/>
    </xf>
    <xf numFmtId="49" fontId="0" fillId="0" borderId="19" xfId="0" applyNumberFormat="1" applyBorder="1" applyAlignment="1">
      <alignment horizontal="center" vertical="center"/>
    </xf>
    <xf numFmtId="0" fontId="0" fillId="2" borderId="20" xfId="0" applyFill="1" applyBorder="1"/>
    <xf numFmtId="0" fontId="0" fillId="0" borderId="20" xfId="0" applyBorder="1"/>
    <xf numFmtId="0" fontId="0" fillId="3" borderId="20" xfId="0" applyFill="1" applyBorder="1"/>
    <xf numFmtId="0" fontId="0" fillId="4" borderId="20" xfId="0" applyFill="1" applyBorder="1"/>
    <xf numFmtId="0" fontId="0" fillId="4" borderId="21" xfId="0" applyFill="1" applyBorder="1"/>
    <xf numFmtId="49" fontId="0" fillId="0" borderId="22" xfId="0" applyNumberFormat="1" applyBorder="1" applyAlignment="1">
      <alignment horizontal="center" vertical="center"/>
    </xf>
    <xf numFmtId="0" fontId="0" fillId="2" borderId="23" xfId="0" applyFill="1" applyBorder="1"/>
    <xf numFmtId="0" fontId="1" fillId="2" borderId="1" xfId="0" applyFont="1" applyFill="1" applyBorder="1"/>
    <xf numFmtId="0" fontId="1" fillId="3" borderId="1" xfId="0" applyFont="1" applyFill="1" applyBorder="1"/>
    <xf numFmtId="0" fontId="1" fillId="4" borderId="1" xfId="0" applyFont="1" applyFill="1" applyBorder="1"/>
    <xf numFmtId="0" fontId="1" fillId="4" borderId="9" xfId="0" applyFont="1" applyFill="1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1" fillId="0" borderId="24" xfId="0" applyFont="1" applyBorder="1"/>
    <xf numFmtId="49" fontId="0" fillId="0" borderId="20" xfId="0" applyNumberFormat="1" applyBorder="1"/>
    <xf numFmtId="49" fontId="0" fillId="0" borderId="13" xfId="0" applyNumberForma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3C25B5-1217-4338-BEDF-3E2EF052068D}">
  <dimension ref="A1:R134"/>
  <sheetViews>
    <sheetView tabSelected="1" workbookViewId="0">
      <pane xSplit="1" ySplit="1" topLeftCell="B32" activePane="bottomRight" state="frozen"/>
      <selection pane="topRight" activeCell="B1" sqref="B1"/>
      <selection pane="bottomLeft" activeCell="A2" sqref="A2"/>
      <selection pane="bottomRight" activeCell="B11" sqref="B11"/>
    </sheetView>
  </sheetViews>
  <sheetFormatPr defaultRowHeight="14.4" x14ac:dyDescent="0.3"/>
  <cols>
    <col min="1" max="1" width="7" style="72" customWidth="1"/>
    <col min="2" max="4" width="8.88671875" style="44"/>
    <col min="5" max="5" width="1.21875" style="32" customWidth="1"/>
    <col min="6" max="6" width="16.33203125" style="45" bestFit="1" customWidth="1"/>
    <col min="7" max="7" width="11.77734375" style="45" bestFit="1" customWidth="1"/>
    <col min="8" max="8" width="8.88671875" style="45"/>
    <col min="9" max="9" width="1.109375" style="32" customWidth="1"/>
    <col min="10" max="12" width="8.88671875" style="33"/>
    <col min="13" max="13" width="8.77734375" bestFit="1" customWidth="1"/>
    <col min="14" max="14" width="11.77734375" customWidth="1"/>
    <col min="15" max="15" width="16.33203125" bestFit="1" customWidth="1"/>
    <col min="16" max="16" width="16.33203125" customWidth="1"/>
    <col min="17" max="17" width="13.21875" bestFit="1" customWidth="1"/>
    <col min="18" max="18" width="10" bestFit="1" customWidth="1"/>
  </cols>
  <sheetData>
    <row r="1" spans="1:18" s="16" customFormat="1" x14ac:dyDescent="0.3">
      <c r="A1" s="1"/>
      <c r="B1" s="2" t="s">
        <v>0</v>
      </c>
      <c r="C1" s="3"/>
      <c r="D1" s="4"/>
      <c r="E1" s="5"/>
      <c r="F1" s="6" t="s">
        <v>1</v>
      </c>
      <c r="G1" s="7"/>
      <c r="H1" s="8"/>
      <c r="I1" s="5"/>
      <c r="J1" s="9" t="s">
        <v>2</v>
      </c>
      <c r="K1" s="10"/>
      <c r="L1" s="10"/>
      <c r="M1" s="11" t="s">
        <v>3</v>
      </c>
      <c r="N1" s="12"/>
      <c r="O1" s="13" t="s">
        <v>4</v>
      </c>
      <c r="P1" s="14" t="s">
        <v>5</v>
      </c>
      <c r="Q1" s="15" t="s">
        <v>6</v>
      </c>
      <c r="R1" s="16" t="s">
        <v>7</v>
      </c>
    </row>
    <row r="2" spans="1:18" s="16" customFormat="1" x14ac:dyDescent="0.3">
      <c r="A2" s="1"/>
      <c r="B2" s="17"/>
      <c r="C2" s="18"/>
      <c r="D2" s="18">
        <f>SUM(D10,D17,D21,D30,D37,D41,D48,D52,D60,D64,D74,D76,D83,D90,D94,D105,D109,D118,D126,D131,D133)</f>
        <v>1264.377</v>
      </c>
      <c r="E2" s="5"/>
      <c r="F2" s="19"/>
      <c r="G2" s="20"/>
      <c r="H2" s="21">
        <f>SUM(H10,H17,H21,H30,H37,H41,H48,H52,H60,H64,H74,H76,H83,H90,H94,H105,H109,H118,H126,H131,H133)</f>
        <v>656.4434</v>
      </c>
      <c r="I2" s="5"/>
      <c r="J2" s="22"/>
      <c r="K2" s="23"/>
      <c r="L2" s="23">
        <f>SUM(L10,L17,L21,L30,L41,L52,L64,L76,L94,L109,L126)</f>
        <v>123.43199999999999</v>
      </c>
      <c r="M2" s="24">
        <f>SUM(N2:O2)</f>
        <v>1264.377</v>
      </c>
      <c r="N2" s="25">
        <f>SUM(N10,N17,N21,N30,N37,N41,N48,N52,N60,N64,N74,N76,N83,N90,N94,N105,N109,N118,N126,N131,N133)</f>
        <v>654.19600000000003</v>
      </c>
      <c r="O2" s="25">
        <f>SUM(O10,O17,O21,O30,O37,O41,O48,O52,O60,O64,O74,O76,O83,O90,O94,O105,O109,O118,O126,O131,O133)</f>
        <v>610.18100000000004</v>
      </c>
      <c r="P2" s="25">
        <f>SUM(P3:P133)</f>
        <v>316.83999999999997</v>
      </c>
      <c r="Q2" s="26">
        <f>SUM(Q3:Q133)</f>
        <v>644.07240000000002</v>
      </c>
      <c r="R2" s="16">
        <f>SUM(R3:R133)</f>
        <v>12.371</v>
      </c>
    </row>
    <row r="3" spans="1:18" ht="15" thickBot="1" x14ac:dyDescent="0.35">
      <c r="A3" s="1"/>
      <c r="B3" s="27" t="s">
        <v>8</v>
      </c>
      <c r="C3" s="27" t="s">
        <v>9</v>
      </c>
      <c r="D3" s="27" t="s">
        <v>10</v>
      </c>
      <c r="E3" s="28"/>
      <c r="F3" s="29" t="s">
        <v>11</v>
      </c>
      <c r="G3" s="29" t="s">
        <v>12</v>
      </c>
      <c r="H3" s="29" t="s">
        <v>10</v>
      </c>
      <c r="I3" s="28"/>
      <c r="J3" s="30" t="s">
        <v>13</v>
      </c>
      <c r="K3" s="30" t="s">
        <v>9</v>
      </c>
      <c r="L3" s="31" t="s">
        <v>10</v>
      </c>
      <c r="M3" s="24" t="s">
        <v>14</v>
      </c>
      <c r="N3" s="32" t="s">
        <v>15</v>
      </c>
      <c r="O3" s="33" t="s">
        <v>15</v>
      </c>
      <c r="P3" s="34"/>
      <c r="Q3" s="35"/>
    </row>
    <row r="4" spans="1:18" x14ac:dyDescent="0.3">
      <c r="A4" s="36" t="s">
        <v>16</v>
      </c>
      <c r="B4" s="37">
        <f>7.5+7.5+4.8+4.8</f>
        <v>24.6</v>
      </c>
      <c r="C4" s="37">
        <v>3.2</v>
      </c>
      <c r="D4" s="37">
        <f>B4*C4</f>
        <v>78.720000000000013</v>
      </c>
      <c r="E4" s="38"/>
      <c r="F4" s="39">
        <v>36.119999999999997</v>
      </c>
      <c r="G4" s="39">
        <v>1.4</v>
      </c>
      <c r="H4" s="39">
        <f>F4*G4</f>
        <v>50.567999999999991</v>
      </c>
      <c r="I4" s="38"/>
      <c r="J4" s="40">
        <v>2</v>
      </c>
      <c r="K4" s="40">
        <v>1.5</v>
      </c>
      <c r="L4" s="41">
        <f>J4*K4</f>
        <v>3</v>
      </c>
      <c r="M4" s="24">
        <v>2</v>
      </c>
      <c r="N4" s="32">
        <f t="shared" ref="N4:N9" si="0">B4*M4</f>
        <v>49.2</v>
      </c>
      <c r="O4" s="32">
        <f t="shared" ref="O4:O9" si="1">B4*(C4-M4)</f>
        <v>29.520000000000007</v>
      </c>
      <c r="P4" s="42">
        <f>B4</f>
        <v>24.6</v>
      </c>
      <c r="Q4" s="35"/>
    </row>
    <row r="5" spans="1:18" x14ac:dyDescent="0.3">
      <c r="A5" s="43"/>
      <c r="B5" s="44">
        <v>1.8</v>
      </c>
      <c r="C5" s="44">
        <v>3.2</v>
      </c>
      <c r="D5" s="44">
        <f t="shared" ref="D5:D9" si="2">B5*C5</f>
        <v>5.7600000000000007</v>
      </c>
      <c r="F5" s="45">
        <v>1.49</v>
      </c>
      <c r="G5" s="45">
        <v>1.1000000000000001</v>
      </c>
      <c r="H5" s="45">
        <f>F5*G5</f>
        <v>1.639</v>
      </c>
      <c r="J5" s="33">
        <v>0.6</v>
      </c>
      <c r="K5" s="33">
        <v>1.5</v>
      </c>
      <c r="L5" s="34">
        <f>J5*K5</f>
        <v>0.89999999999999991</v>
      </c>
      <c r="M5" s="24">
        <v>2</v>
      </c>
      <c r="N5" s="32">
        <f t="shared" si="0"/>
        <v>3.6</v>
      </c>
      <c r="O5" s="32">
        <f t="shared" si="1"/>
        <v>2.1600000000000006</v>
      </c>
      <c r="P5" s="42"/>
      <c r="Q5" s="35"/>
    </row>
    <row r="6" spans="1:18" x14ac:dyDescent="0.3">
      <c r="A6" s="43"/>
      <c r="B6" s="44">
        <v>4</v>
      </c>
      <c r="C6" s="44">
        <v>3.3</v>
      </c>
      <c r="D6" s="44">
        <f t="shared" si="2"/>
        <v>13.2</v>
      </c>
      <c r="F6" s="45">
        <v>1.46</v>
      </c>
      <c r="G6" s="45">
        <v>1.1000000000000001</v>
      </c>
      <c r="H6" s="45">
        <f t="shared" ref="H6:H7" si="3">F6*G6</f>
        <v>1.6060000000000001</v>
      </c>
      <c r="L6" s="34"/>
      <c r="M6" s="24">
        <v>2</v>
      </c>
      <c r="N6" s="32">
        <f t="shared" si="0"/>
        <v>8</v>
      </c>
      <c r="O6" s="32">
        <f t="shared" si="1"/>
        <v>5.1999999999999993</v>
      </c>
      <c r="P6" s="42"/>
      <c r="Q6" s="35"/>
    </row>
    <row r="7" spans="1:18" x14ac:dyDescent="0.3">
      <c r="A7" s="43"/>
      <c r="B7" s="44">
        <v>-3.23</v>
      </c>
      <c r="C7" s="44">
        <v>3.3</v>
      </c>
      <c r="D7" s="44">
        <f t="shared" si="2"/>
        <v>-10.658999999999999</v>
      </c>
      <c r="F7" s="45">
        <v>1.28</v>
      </c>
      <c r="G7" s="45">
        <v>1.1000000000000001</v>
      </c>
      <c r="H7" s="45">
        <f t="shared" si="3"/>
        <v>1.4080000000000001</v>
      </c>
      <c r="L7" s="34"/>
      <c r="M7" s="24">
        <v>2</v>
      </c>
      <c r="N7" s="32">
        <f t="shared" si="0"/>
        <v>-6.46</v>
      </c>
      <c r="O7" s="32">
        <f t="shared" si="1"/>
        <v>-4.1989999999999998</v>
      </c>
      <c r="P7" s="42"/>
      <c r="Q7" s="35"/>
    </row>
    <row r="8" spans="1:18" x14ac:dyDescent="0.3">
      <c r="A8" s="43"/>
      <c r="B8" s="44">
        <v>-1.83</v>
      </c>
      <c r="C8" s="44">
        <v>3.2</v>
      </c>
      <c r="D8" s="44">
        <f t="shared" si="2"/>
        <v>-5.8560000000000008</v>
      </c>
      <c r="L8" s="34"/>
      <c r="M8" s="24">
        <v>2</v>
      </c>
      <c r="N8" s="32">
        <f t="shared" si="0"/>
        <v>-3.66</v>
      </c>
      <c r="O8" s="32">
        <f t="shared" si="1"/>
        <v>-2.1960000000000006</v>
      </c>
      <c r="P8" s="42"/>
      <c r="Q8" s="35"/>
    </row>
    <row r="9" spans="1:18" x14ac:dyDescent="0.3">
      <c r="A9" s="43"/>
      <c r="B9" s="44">
        <v>2.3199999999999998</v>
      </c>
      <c r="C9" s="44">
        <v>1.3</v>
      </c>
      <c r="D9" s="44">
        <f t="shared" si="2"/>
        <v>3.016</v>
      </c>
      <c r="L9" s="34"/>
      <c r="M9" s="24">
        <v>1.3</v>
      </c>
      <c r="N9" s="32">
        <f t="shared" si="0"/>
        <v>3.016</v>
      </c>
      <c r="O9" s="32">
        <f t="shared" si="1"/>
        <v>0</v>
      </c>
      <c r="P9" s="42"/>
      <c r="Q9" s="35"/>
    </row>
    <row r="10" spans="1:18" s="16" customFormat="1" ht="15" thickBot="1" x14ac:dyDescent="0.35">
      <c r="A10" s="46"/>
      <c r="B10" s="47"/>
      <c r="C10" s="47"/>
      <c r="D10" s="47">
        <f>SUM(D4:D9)</f>
        <v>84.181000000000026</v>
      </c>
      <c r="E10" s="48"/>
      <c r="F10" s="49">
        <f>SUM(F4:F9)</f>
        <v>40.35</v>
      </c>
      <c r="G10" s="49">
        <f>H10/F10</f>
        <v>1.3685501858736058</v>
      </c>
      <c r="H10" s="49">
        <f>SUM(H4:H9)</f>
        <v>55.220999999999997</v>
      </c>
      <c r="I10" s="48"/>
      <c r="J10" s="50"/>
      <c r="K10" s="50"/>
      <c r="L10" s="51">
        <f>SUM(L4:L9)</f>
        <v>3.9</v>
      </c>
      <c r="M10" s="24"/>
      <c r="N10" s="52">
        <f>SUM(N4:N9)</f>
        <v>53.696000000000005</v>
      </c>
      <c r="O10" s="52">
        <f>SUM(O4:O9)</f>
        <v>30.48500000000001</v>
      </c>
      <c r="P10" s="53"/>
      <c r="Q10" s="26">
        <f>H10</f>
        <v>55.220999999999997</v>
      </c>
    </row>
    <row r="11" spans="1:18" x14ac:dyDescent="0.3">
      <c r="A11" s="54" t="s">
        <v>17</v>
      </c>
      <c r="B11" s="37">
        <v>21.5</v>
      </c>
      <c r="C11" s="37">
        <v>3.6</v>
      </c>
      <c r="D11" s="37">
        <f>B11*C11</f>
        <v>77.400000000000006</v>
      </c>
      <c r="E11" s="38"/>
      <c r="F11" s="39">
        <v>24.78</v>
      </c>
      <c r="G11" s="39">
        <v>1.4</v>
      </c>
      <c r="H11" s="39">
        <f>F11*G11</f>
        <v>34.692</v>
      </c>
      <c r="I11" s="38"/>
      <c r="J11" s="40">
        <v>1.6</v>
      </c>
      <c r="K11" s="40">
        <v>1.5</v>
      </c>
      <c r="L11" s="41">
        <f>J11*K11</f>
        <v>2.4000000000000004</v>
      </c>
      <c r="M11" s="24">
        <v>2</v>
      </c>
      <c r="N11" s="32">
        <f t="shared" ref="N11:N16" si="4">B11*M11</f>
        <v>43</v>
      </c>
      <c r="O11" s="32">
        <f t="shared" ref="O11:O16" si="5">B11*(C11-M11)</f>
        <v>34.4</v>
      </c>
      <c r="P11" s="42">
        <f>B11</f>
        <v>21.5</v>
      </c>
      <c r="Q11" s="35"/>
    </row>
    <row r="12" spans="1:18" x14ac:dyDescent="0.3">
      <c r="A12" s="55"/>
      <c r="B12" s="56">
        <v>-0.8</v>
      </c>
      <c r="C12" s="56">
        <v>2.0299999999999998</v>
      </c>
      <c r="D12" s="56">
        <f>B12*C12</f>
        <v>-1.6239999999999999</v>
      </c>
      <c r="E12" s="57"/>
      <c r="F12" s="58"/>
      <c r="G12" s="58"/>
      <c r="H12" s="58"/>
      <c r="I12" s="57"/>
      <c r="J12" s="59"/>
      <c r="K12" s="59"/>
      <c r="L12" s="60"/>
      <c r="M12" s="24">
        <v>2</v>
      </c>
      <c r="N12" s="32">
        <f t="shared" si="4"/>
        <v>-1.6</v>
      </c>
      <c r="O12" s="32">
        <f t="shared" si="5"/>
        <v>-2.3999999999999844E-2</v>
      </c>
      <c r="P12" s="42"/>
      <c r="Q12" s="35"/>
    </row>
    <row r="13" spans="1:18" x14ac:dyDescent="0.3">
      <c r="A13" s="55"/>
      <c r="B13" s="44">
        <v>-1.82</v>
      </c>
      <c r="C13" s="44">
        <v>3</v>
      </c>
      <c r="D13" s="44">
        <f t="shared" ref="D13:D16" si="6">B13*C13</f>
        <v>-5.46</v>
      </c>
      <c r="F13" s="45">
        <v>1.29</v>
      </c>
      <c r="G13" s="45">
        <v>1.1000000000000001</v>
      </c>
      <c r="H13" s="45">
        <f>F13*G13</f>
        <v>1.4190000000000003</v>
      </c>
      <c r="J13" s="33">
        <v>0.5</v>
      </c>
      <c r="K13" s="33">
        <v>1.5</v>
      </c>
      <c r="L13" s="34">
        <f>J13*K13</f>
        <v>0.75</v>
      </c>
      <c r="M13" s="24">
        <v>2</v>
      </c>
      <c r="N13" s="32">
        <f t="shared" si="4"/>
        <v>-3.64</v>
      </c>
      <c r="O13" s="32">
        <f t="shared" si="5"/>
        <v>-1.82</v>
      </c>
      <c r="P13" s="42"/>
      <c r="Q13" s="35"/>
    </row>
    <row r="14" spans="1:18" x14ac:dyDescent="0.3">
      <c r="A14" s="55"/>
      <c r="B14" s="44">
        <v>-1.73</v>
      </c>
      <c r="C14" s="44">
        <v>3.3</v>
      </c>
      <c r="D14" s="44">
        <f t="shared" si="6"/>
        <v>-5.7089999999999996</v>
      </c>
      <c r="F14" s="45">
        <v>1.32</v>
      </c>
      <c r="G14" s="45">
        <v>1.1000000000000001</v>
      </c>
      <c r="H14" s="45">
        <f t="shared" ref="H14" si="7">F14*G14</f>
        <v>1.4520000000000002</v>
      </c>
      <c r="L14" s="34"/>
      <c r="M14" s="24">
        <v>2</v>
      </c>
      <c r="N14" s="32">
        <f t="shared" si="4"/>
        <v>-3.46</v>
      </c>
      <c r="O14" s="32">
        <f t="shared" si="5"/>
        <v>-2.2489999999999997</v>
      </c>
      <c r="P14" s="42"/>
      <c r="Q14" s="35"/>
    </row>
    <row r="15" spans="1:18" x14ac:dyDescent="0.3">
      <c r="A15" s="55"/>
      <c r="B15" s="44">
        <v>2.2000000000000002</v>
      </c>
      <c r="C15" s="44">
        <v>3.3</v>
      </c>
      <c r="D15" s="44">
        <f t="shared" si="6"/>
        <v>7.26</v>
      </c>
      <c r="L15" s="34"/>
      <c r="M15" s="24">
        <v>2</v>
      </c>
      <c r="N15" s="32">
        <f t="shared" si="4"/>
        <v>4.4000000000000004</v>
      </c>
      <c r="O15" s="32">
        <f t="shared" si="5"/>
        <v>2.86</v>
      </c>
      <c r="P15" s="42"/>
      <c r="Q15" s="35"/>
    </row>
    <row r="16" spans="1:18" x14ac:dyDescent="0.3">
      <c r="A16" s="55"/>
      <c r="B16" s="44">
        <v>1.8</v>
      </c>
      <c r="C16" s="44">
        <v>3</v>
      </c>
      <c r="D16" s="44">
        <f t="shared" si="6"/>
        <v>5.4</v>
      </c>
      <c r="L16" s="34"/>
      <c r="M16" s="24">
        <v>2</v>
      </c>
      <c r="N16" s="32">
        <f t="shared" si="4"/>
        <v>3.6</v>
      </c>
      <c r="O16" s="32">
        <f t="shared" si="5"/>
        <v>1.8</v>
      </c>
      <c r="P16" s="42"/>
      <c r="Q16" s="35"/>
    </row>
    <row r="17" spans="1:18" s="16" customFormat="1" ht="15" thickBot="1" x14ac:dyDescent="0.35">
      <c r="A17" s="61"/>
      <c r="B17" s="47"/>
      <c r="C17" s="47"/>
      <c r="D17" s="47">
        <f>SUM(D11:D16)</f>
        <v>77.267000000000024</v>
      </c>
      <c r="E17" s="48"/>
      <c r="F17" s="49">
        <f>SUM(F11:F16)</f>
        <v>27.39</v>
      </c>
      <c r="G17" s="49">
        <f>H17/F17</f>
        <v>1.3714129244249724</v>
      </c>
      <c r="H17" s="49">
        <f>SUM(H11:H16)</f>
        <v>37.562999999999995</v>
      </c>
      <c r="I17" s="48"/>
      <c r="J17" s="50"/>
      <c r="K17" s="50"/>
      <c r="L17" s="51">
        <f>SUM(L11:L16)</f>
        <v>3.1500000000000004</v>
      </c>
      <c r="M17" s="24"/>
      <c r="N17" s="52">
        <f>SUM(N11:N16)</f>
        <v>42.3</v>
      </c>
      <c r="O17" s="52">
        <f>SUM(O11:O16)</f>
        <v>34.966999999999999</v>
      </c>
      <c r="P17" s="53"/>
      <c r="Q17" s="26">
        <f>H17</f>
        <v>37.562999999999995</v>
      </c>
    </row>
    <row r="18" spans="1:18" x14ac:dyDescent="0.3">
      <c r="A18" s="54" t="s">
        <v>18</v>
      </c>
      <c r="B18" s="37">
        <v>3.4</v>
      </c>
      <c r="C18" s="37">
        <v>2.2999999999999998</v>
      </c>
      <c r="D18" s="37">
        <f>B18*C18</f>
        <v>7.8199999999999994</v>
      </c>
      <c r="E18" s="38"/>
      <c r="F18" s="39">
        <f>1.7*0.93</f>
        <v>1.581</v>
      </c>
      <c r="G18" s="39">
        <v>1</v>
      </c>
      <c r="H18" s="39">
        <f>F18*G18</f>
        <v>1.581</v>
      </c>
      <c r="I18" s="38"/>
      <c r="J18" s="40">
        <v>3.4</v>
      </c>
      <c r="K18" s="40">
        <v>2.2999999999999998</v>
      </c>
      <c r="L18" s="41">
        <f>J18*K18</f>
        <v>7.8199999999999994</v>
      </c>
      <c r="M18" s="24">
        <v>2</v>
      </c>
      <c r="N18" s="32">
        <f>B18*M18</f>
        <v>6.8</v>
      </c>
      <c r="O18" s="32">
        <f>B18*(C18-M18)</f>
        <v>1.0199999999999994</v>
      </c>
      <c r="P18" s="42">
        <f>B18</f>
        <v>3.4</v>
      </c>
      <c r="Q18" s="35"/>
    </row>
    <row r="19" spans="1:18" x14ac:dyDescent="0.3">
      <c r="A19" s="55"/>
      <c r="B19" s="44">
        <v>1.86</v>
      </c>
      <c r="C19" s="44">
        <v>2.2999999999999998</v>
      </c>
      <c r="D19" s="56">
        <f>B19*C19</f>
        <v>4.2779999999999996</v>
      </c>
      <c r="J19" s="33">
        <v>1.86</v>
      </c>
      <c r="K19" s="33">
        <v>2.2999999999999998</v>
      </c>
      <c r="L19" s="34">
        <f>J19*K19</f>
        <v>4.2779999999999996</v>
      </c>
      <c r="M19" s="24">
        <v>2</v>
      </c>
      <c r="N19" s="32">
        <f>B19*M19</f>
        <v>3.72</v>
      </c>
      <c r="O19" s="32">
        <f>B19*(C19-M19)</f>
        <v>0.55799999999999972</v>
      </c>
      <c r="P19" s="42"/>
      <c r="Q19" s="35"/>
    </row>
    <row r="20" spans="1:18" x14ac:dyDescent="0.3">
      <c r="A20" s="55"/>
      <c r="B20" s="44">
        <v>-0.8</v>
      </c>
      <c r="C20" s="44">
        <v>2.0299999999999998</v>
      </c>
      <c r="D20" s="44">
        <f t="shared" ref="D20" si="8">B20*C20</f>
        <v>-1.6239999999999999</v>
      </c>
      <c r="J20" s="33">
        <v>-0.8</v>
      </c>
      <c r="K20" s="33">
        <v>2.0299999999999998</v>
      </c>
      <c r="L20" s="34">
        <f>J20*K20</f>
        <v>-1.6239999999999999</v>
      </c>
      <c r="M20" s="24">
        <v>2</v>
      </c>
      <c r="N20" s="32">
        <f>B20*M20</f>
        <v>-1.6</v>
      </c>
      <c r="O20" s="32">
        <f>B20*(C20-M20)</f>
        <v>-2.3999999999999844E-2</v>
      </c>
      <c r="P20" s="42"/>
      <c r="Q20" s="35"/>
    </row>
    <row r="21" spans="1:18" s="16" customFormat="1" ht="15" thickBot="1" x14ac:dyDescent="0.35">
      <c r="A21" s="61"/>
      <c r="B21" s="47"/>
      <c r="C21" s="47"/>
      <c r="D21" s="47">
        <f>SUM(D18:D20)</f>
        <v>10.473999999999998</v>
      </c>
      <c r="E21" s="48"/>
      <c r="F21" s="49"/>
      <c r="G21" s="49" t="s">
        <v>19</v>
      </c>
      <c r="H21" s="49">
        <f>SUM(H18:H20)</f>
        <v>1.581</v>
      </c>
      <c r="I21" s="48"/>
      <c r="J21" s="50"/>
      <c r="K21" s="50"/>
      <c r="L21" s="51">
        <f>SUM(L18:L20)</f>
        <v>10.473999999999998</v>
      </c>
      <c r="M21" s="24"/>
      <c r="N21" s="52">
        <f>SUM(N18:N20)</f>
        <v>8.92</v>
      </c>
      <c r="O21" s="52">
        <f>SUM(O18:O20)</f>
        <v>1.5539999999999992</v>
      </c>
      <c r="P21" s="53"/>
      <c r="Q21" s="26"/>
      <c r="R21" s="16">
        <f>H21</f>
        <v>1.581</v>
      </c>
    </row>
    <row r="22" spans="1:18" x14ac:dyDescent="0.3">
      <c r="A22" s="54" t="s">
        <v>20</v>
      </c>
      <c r="B22" s="37">
        <v>25.89</v>
      </c>
      <c r="C22" s="37">
        <v>3.3</v>
      </c>
      <c r="D22" s="37">
        <f>B22*C22</f>
        <v>85.436999999999998</v>
      </c>
      <c r="E22" s="38"/>
      <c r="F22" s="39">
        <v>39.69</v>
      </c>
      <c r="G22" s="39">
        <v>1.4</v>
      </c>
      <c r="H22" s="39">
        <f>F22*G22</f>
        <v>55.565999999999995</v>
      </c>
      <c r="I22" s="38"/>
      <c r="J22" s="40">
        <v>2</v>
      </c>
      <c r="K22" s="40">
        <v>1.5</v>
      </c>
      <c r="L22" s="41">
        <f>J22*K22</f>
        <v>3</v>
      </c>
      <c r="M22" s="24">
        <v>2</v>
      </c>
      <c r="N22" s="32">
        <f t="shared" ref="N22:N29" si="9">B22*M22</f>
        <v>51.78</v>
      </c>
      <c r="O22" s="32">
        <f t="shared" ref="O22:O29" si="10">B22*(C22-M22)</f>
        <v>33.656999999999996</v>
      </c>
      <c r="P22" s="42">
        <f>B22</f>
        <v>25.89</v>
      </c>
      <c r="Q22" s="35"/>
    </row>
    <row r="23" spans="1:18" x14ac:dyDescent="0.3">
      <c r="A23" s="55"/>
      <c r="B23" s="44">
        <v>-1.8</v>
      </c>
      <c r="C23" s="44">
        <v>3</v>
      </c>
      <c r="D23" s="56">
        <f>B23*C23</f>
        <v>-5.4</v>
      </c>
      <c r="F23" s="45">
        <v>1.72</v>
      </c>
      <c r="G23" s="45">
        <v>1.1000000000000001</v>
      </c>
      <c r="H23" s="45">
        <f>F23*G23</f>
        <v>1.8920000000000001</v>
      </c>
      <c r="J23" s="33">
        <v>0.6</v>
      </c>
      <c r="K23" s="33">
        <v>1.5</v>
      </c>
      <c r="L23" s="34">
        <f>J23*K23</f>
        <v>0.89999999999999991</v>
      </c>
      <c r="M23" s="24">
        <v>2</v>
      </c>
      <c r="N23" s="32">
        <f t="shared" si="9"/>
        <v>-3.6</v>
      </c>
      <c r="O23" s="32">
        <f t="shared" si="10"/>
        <v>-1.8</v>
      </c>
      <c r="P23" s="42"/>
      <c r="Q23" s="35"/>
    </row>
    <row r="24" spans="1:18" x14ac:dyDescent="0.3">
      <c r="A24" s="55"/>
      <c r="B24" s="44">
        <v>-1.81</v>
      </c>
      <c r="C24" s="44">
        <v>3</v>
      </c>
      <c r="D24" s="56">
        <f t="shared" ref="D24:D29" si="11">B24*C24</f>
        <v>-5.43</v>
      </c>
      <c r="F24" s="45">
        <v>1.21</v>
      </c>
      <c r="G24" s="45">
        <v>1.1000000000000001</v>
      </c>
      <c r="H24" s="45">
        <f>F24*G24</f>
        <v>1.331</v>
      </c>
      <c r="L24" s="34"/>
      <c r="M24" s="24">
        <v>2</v>
      </c>
      <c r="N24" s="32">
        <f t="shared" si="9"/>
        <v>-3.62</v>
      </c>
      <c r="O24" s="32">
        <f t="shared" si="10"/>
        <v>-1.81</v>
      </c>
      <c r="P24" s="42"/>
      <c r="Q24" s="35"/>
    </row>
    <row r="25" spans="1:18" x14ac:dyDescent="0.3">
      <c r="A25" s="55"/>
      <c r="B25" s="44">
        <v>-1.76</v>
      </c>
      <c r="C25" s="44">
        <v>3</v>
      </c>
      <c r="D25" s="56">
        <f t="shared" si="11"/>
        <v>-5.28</v>
      </c>
      <c r="F25" s="45">
        <v>1.47</v>
      </c>
      <c r="G25" s="45">
        <v>1.1000000000000001</v>
      </c>
      <c r="H25" s="45">
        <f t="shared" ref="H25" si="12">F25*G25</f>
        <v>1.617</v>
      </c>
      <c r="L25" s="34"/>
      <c r="M25" s="24">
        <v>2</v>
      </c>
      <c r="N25" s="32">
        <f t="shared" si="9"/>
        <v>-3.52</v>
      </c>
      <c r="O25" s="32">
        <f t="shared" si="10"/>
        <v>-1.76</v>
      </c>
      <c r="P25" s="42"/>
      <c r="Q25" s="35"/>
    </row>
    <row r="26" spans="1:18" x14ac:dyDescent="0.3">
      <c r="A26" s="55"/>
      <c r="B26" s="44">
        <v>2.6</v>
      </c>
      <c r="C26" s="44">
        <v>3</v>
      </c>
      <c r="D26" s="56">
        <f t="shared" si="11"/>
        <v>7.8000000000000007</v>
      </c>
      <c r="L26" s="34"/>
      <c r="M26" s="24">
        <v>2</v>
      </c>
      <c r="N26" s="32">
        <f t="shared" si="9"/>
        <v>5.2</v>
      </c>
      <c r="O26" s="32">
        <f t="shared" si="10"/>
        <v>2.6</v>
      </c>
      <c r="P26" s="42"/>
      <c r="Q26" s="35"/>
    </row>
    <row r="27" spans="1:18" x14ac:dyDescent="0.3">
      <c r="A27" s="55"/>
      <c r="B27" s="44">
        <v>2</v>
      </c>
      <c r="C27" s="44">
        <v>3</v>
      </c>
      <c r="D27" s="56">
        <f t="shared" si="11"/>
        <v>6</v>
      </c>
      <c r="L27" s="34"/>
      <c r="M27" s="24">
        <v>2</v>
      </c>
      <c r="N27" s="32">
        <f t="shared" si="9"/>
        <v>4</v>
      </c>
      <c r="O27" s="32">
        <f t="shared" si="10"/>
        <v>2</v>
      </c>
      <c r="P27" s="42"/>
      <c r="Q27" s="35"/>
    </row>
    <row r="28" spans="1:18" x14ac:dyDescent="0.3">
      <c r="A28" s="55"/>
      <c r="B28" s="44">
        <v>2.4</v>
      </c>
      <c r="C28" s="44">
        <v>3</v>
      </c>
      <c r="D28" s="56">
        <f t="shared" si="11"/>
        <v>7.1999999999999993</v>
      </c>
      <c r="L28" s="34"/>
      <c r="M28" s="24">
        <v>2</v>
      </c>
      <c r="N28" s="32">
        <f t="shared" si="9"/>
        <v>4.8</v>
      </c>
      <c r="O28" s="32">
        <f t="shared" si="10"/>
        <v>2.4</v>
      </c>
      <c r="P28" s="42"/>
      <c r="Q28" s="35"/>
    </row>
    <row r="29" spans="1:18" x14ac:dyDescent="0.3">
      <c r="A29" s="55"/>
      <c r="B29" s="27">
        <v>2.3199999999999998</v>
      </c>
      <c r="C29" s="27">
        <v>1.17</v>
      </c>
      <c r="D29" s="62">
        <f t="shared" si="11"/>
        <v>2.7143999999999995</v>
      </c>
      <c r="E29" s="28"/>
      <c r="F29" s="29"/>
      <c r="G29" s="29"/>
      <c r="H29" s="29"/>
      <c r="I29" s="28"/>
      <c r="J29" s="30"/>
      <c r="K29" s="30"/>
      <c r="L29" s="31"/>
      <c r="M29" s="24">
        <v>1.17</v>
      </c>
      <c r="N29" s="32">
        <f t="shared" si="9"/>
        <v>2.7143999999999995</v>
      </c>
      <c r="O29" s="32">
        <f t="shared" si="10"/>
        <v>0</v>
      </c>
      <c r="P29" s="42"/>
      <c r="Q29" s="35"/>
    </row>
    <row r="30" spans="1:18" s="16" customFormat="1" ht="15" thickBot="1" x14ac:dyDescent="0.35">
      <c r="A30" s="61"/>
      <c r="B30" s="47"/>
      <c r="C30" s="47"/>
      <c r="D30" s="47">
        <f>SUM(D22:D29)</f>
        <v>93.041399999999996</v>
      </c>
      <c r="E30" s="48"/>
      <c r="F30" s="49">
        <f>SUM(F22:F29)</f>
        <v>44.089999999999996</v>
      </c>
      <c r="G30" s="49">
        <f>H30/F30</f>
        <v>1.3700612383760491</v>
      </c>
      <c r="H30" s="49">
        <f>SUM(H22:H29)</f>
        <v>60.405999999999999</v>
      </c>
      <c r="I30" s="48"/>
      <c r="J30" s="50"/>
      <c r="K30" s="50"/>
      <c r="L30" s="51">
        <f>SUM(L22:L29)</f>
        <v>3.9</v>
      </c>
      <c r="M30" s="24"/>
      <c r="N30" s="52">
        <f>SUM(N22:N29)</f>
        <v>57.754399999999997</v>
      </c>
      <c r="O30" s="52">
        <f>SUM(O22:O29)</f>
        <v>35.286999999999999</v>
      </c>
      <c r="P30" s="53"/>
      <c r="Q30" s="26">
        <f>H30</f>
        <v>60.405999999999999</v>
      </c>
    </row>
    <row r="31" spans="1:18" x14ac:dyDescent="0.3">
      <c r="A31" s="54" t="s">
        <v>21</v>
      </c>
      <c r="B31" s="37">
        <f>7.5+7.5+3.2+3.2</f>
        <v>21.4</v>
      </c>
      <c r="C31" s="37">
        <v>3.3</v>
      </c>
      <c r="D31" s="37">
        <f>B31*C31</f>
        <v>70.61999999999999</v>
      </c>
      <c r="E31" s="38"/>
      <c r="F31" s="39">
        <v>25</v>
      </c>
      <c r="G31" s="39"/>
      <c r="H31" s="39"/>
      <c r="I31" s="38"/>
      <c r="J31" s="40"/>
      <c r="K31" s="40"/>
      <c r="L31" s="41"/>
      <c r="M31" s="24">
        <v>2</v>
      </c>
      <c r="N31" s="32">
        <f t="shared" ref="N31:N36" si="13">B31*M31</f>
        <v>42.8</v>
      </c>
      <c r="O31" s="32">
        <f t="shared" ref="O31:O36" si="14">B31*(C31-M31)</f>
        <v>27.819999999999993</v>
      </c>
      <c r="P31" s="42">
        <f>B31</f>
        <v>21.4</v>
      </c>
      <c r="Q31" s="35"/>
    </row>
    <row r="32" spans="1:18" x14ac:dyDescent="0.3">
      <c r="A32" s="55"/>
      <c r="B32" s="44">
        <v>-1.8</v>
      </c>
      <c r="C32" s="44">
        <v>3</v>
      </c>
      <c r="D32" s="56">
        <f>B32*C32</f>
        <v>-5.4</v>
      </c>
      <c r="F32" s="45">
        <v>3</v>
      </c>
      <c r="L32" s="34"/>
      <c r="M32" s="24">
        <v>2</v>
      </c>
      <c r="N32" s="32">
        <f t="shared" si="13"/>
        <v>-3.6</v>
      </c>
      <c r="O32" s="32">
        <f t="shared" si="14"/>
        <v>-1.8</v>
      </c>
      <c r="P32" s="42"/>
      <c r="Q32" s="35"/>
    </row>
    <row r="33" spans="1:18" x14ac:dyDescent="0.3">
      <c r="A33" s="55"/>
      <c r="B33" s="44">
        <v>-1.83</v>
      </c>
      <c r="C33" s="44">
        <v>3</v>
      </c>
      <c r="D33" s="56">
        <f t="shared" ref="D33:D36" si="15">B33*C33</f>
        <v>-5.49</v>
      </c>
      <c r="L33" s="34"/>
      <c r="M33" s="24">
        <v>2</v>
      </c>
      <c r="N33" s="32">
        <f t="shared" si="13"/>
        <v>-3.66</v>
      </c>
      <c r="O33" s="32">
        <f t="shared" si="14"/>
        <v>-1.83</v>
      </c>
      <c r="P33" s="42"/>
      <c r="Q33" s="35"/>
    </row>
    <row r="34" spans="1:18" x14ac:dyDescent="0.3">
      <c r="A34" s="55"/>
      <c r="B34" s="44">
        <v>4</v>
      </c>
      <c r="C34" s="44">
        <v>3</v>
      </c>
      <c r="D34" s="56">
        <f t="shared" si="15"/>
        <v>12</v>
      </c>
      <c r="L34" s="34"/>
      <c r="M34" s="24">
        <v>2</v>
      </c>
      <c r="N34" s="32">
        <f t="shared" si="13"/>
        <v>8</v>
      </c>
      <c r="O34" s="32">
        <f t="shared" si="14"/>
        <v>4</v>
      </c>
      <c r="P34" s="42"/>
      <c r="Q34" s="35"/>
    </row>
    <row r="35" spans="1:18" x14ac:dyDescent="0.3">
      <c r="A35" s="55"/>
      <c r="B35" s="44">
        <v>1.6</v>
      </c>
      <c r="C35" s="44">
        <v>3</v>
      </c>
      <c r="D35" s="56">
        <f t="shared" si="15"/>
        <v>4.8000000000000007</v>
      </c>
      <c r="L35" s="34"/>
      <c r="M35" s="24">
        <v>2</v>
      </c>
      <c r="N35" s="32">
        <f t="shared" si="13"/>
        <v>3.2</v>
      </c>
      <c r="O35" s="32">
        <f t="shared" si="14"/>
        <v>1.6</v>
      </c>
      <c r="P35" s="42"/>
      <c r="Q35" s="35"/>
    </row>
    <row r="36" spans="1:18" x14ac:dyDescent="0.3">
      <c r="A36" s="55"/>
      <c r="B36" s="44">
        <v>1.1599999999999999</v>
      </c>
      <c r="C36" s="44">
        <v>1.1399999999999999</v>
      </c>
      <c r="D36" s="56">
        <f t="shared" si="15"/>
        <v>1.3223999999999998</v>
      </c>
      <c r="L36" s="34"/>
      <c r="M36" s="24">
        <v>1.1399999999999999</v>
      </c>
      <c r="N36" s="32">
        <f t="shared" si="13"/>
        <v>1.3223999999999998</v>
      </c>
      <c r="O36" s="32">
        <f t="shared" si="14"/>
        <v>0</v>
      </c>
      <c r="P36" s="42"/>
      <c r="Q36" s="35"/>
    </row>
    <row r="37" spans="1:18" s="16" customFormat="1" ht="15" thickBot="1" x14ac:dyDescent="0.35">
      <c r="A37" s="61"/>
      <c r="B37" s="47"/>
      <c r="C37" s="47"/>
      <c r="D37" s="47">
        <f>SUM(D31:D36)</f>
        <v>77.852399999999989</v>
      </c>
      <c r="E37" s="48"/>
      <c r="F37" s="49">
        <f>SUM(F31:F36)</f>
        <v>28</v>
      </c>
      <c r="G37" s="49">
        <v>1.37</v>
      </c>
      <c r="H37" s="49">
        <f>F37*G37</f>
        <v>38.36</v>
      </c>
      <c r="I37" s="48"/>
      <c r="J37" s="50"/>
      <c r="K37" s="50"/>
      <c r="L37" s="51"/>
      <c r="M37" s="24"/>
      <c r="N37" s="52">
        <f>SUM(N31:N36)</f>
        <v>48.062399999999997</v>
      </c>
      <c r="O37" s="52">
        <f>SUM(O31:O36)</f>
        <v>29.789999999999992</v>
      </c>
      <c r="P37" s="53"/>
      <c r="Q37" s="26">
        <f>H37</f>
        <v>38.36</v>
      </c>
    </row>
    <row r="38" spans="1:18" x14ac:dyDescent="0.3">
      <c r="A38" s="54" t="s">
        <v>22</v>
      </c>
      <c r="B38" s="37">
        <v>5.4</v>
      </c>
      <c r="C38" s="37">
        <v>2.2999999999999998</v>
      </c>
      <c r="D38" s="37">
        <f>B38*C38</f>
        <v>12.42</v>
      </c>
      <c r="E38" s="38"/>
      <c r="F38" s="39">
        <f>2.7*0.9</f>
        <v>2.4300000000000002</v>
      </c>
      <c r="G38" s="39">
        <v>1</v>
      </c>
      <c r="H38" s="39">
        <f>F38*G38</f>
        <v>2.4300000000000002</v>
      </c>
      <c r="I38" s="38"/>
      <c r="J38" s="40">
        <v>5.4</v>
      </c>
      <c r="K38" s="40">
        <v>2.2999999999999998</v>
      </c>
      <c r="L38" s="41">
        <f>J38*K38</f>
        <v>12.42</v>
      </c>
      <c r="M38" s="24">
        <v>2</v>
      </c>
      <c r="N38" s="32">
        <f>B38*M38</f>
        <v>10.8</v>
      </c>
      <c r="O38" s="32">
        <f>B38*(C38-M38)</f>
        <v>1.6199999999999992</v>
      </c>
      <c r="P38" s="42">
        <f>B38</f>
        <v>5.4</v>
      </c>
      <c r="Q38" s="35"/>
    </row>
    <row r="39" spans="1:18" x14ac:dyDescent="0.3">
      <c r="A39" s="55"/>
      <c r="B39" s="44">
        <v>1.8</v>
      </c>
      <c r="C39" s="44">
        <v>2.2999999999999998</v>
      </c>
      <c r="D39" s="44">
        <f>B39*C39</f>
        <v>4.1399999999999997</v>
      </c>
      <c r="J39" s="33">
        <v>1.8</v>
      </c>
      <c r="K39" s="33">
        <v>2.2999999999999998</v>
      </c>
      <c r="L39" s="34">
        <f>J39*K39</f>
        <v>4.1399999999999997</v>
      </c>
      <c r="M39" s="24">
        <v>2</v>
      </c>
      <c r="N39" s="32">
        <f>B39*M39</f>
        <v>3.6</v>
      </c>
      <c r="O39" s="32">
        <f>B39*(C39-M39)</f>
        <v>0.5399999999999997</v>
      </c>
      <c r="P39" s="42"/>
      <c r="Q39" s="35"/>
    </row>
    <row r="40" spans="1:18" x14ac:dyDescent="0.3">
      <c r="A40" s="55"/>
      <c r="B40" s="44">
        <v>-0.8</v>
      </c>
      <c r="C40" s="44">
        <v>2.0299999999999998</v>
      </c>
      <c r="D40" s="44">
        <f>B40*C40</f>
        <v>-1.6239999999999999</v>
      </c>
      <c r="J40" s="33">
        <v>-0.8</v>
      </c>
      <c r="K40" s="33">
        <v>2.0299999999999998</v>
      </c>
      <c r="L40" s="34">
        <f>J40*K40</f>
        <v>-1.6239999999999999</v>
      </c>
      <c r="M40" s="24">
        <v>2</v>
      </c>
      <c r="N40" s="32">
        <f>B40*M40</f>
        <v>-1.6</v>
      </c>
      <c r="O40" s="32">
        <f>B40*(C40-M40)</f>
        <v>-2.3999999999999844E-2</v>
      </c>
      <c r="P40" s="42"/>
      <c r="Q40" s="35"/>
    </row>
    <row r="41" spans="1:18" s="16" customFormat="1" ht="15" thickBot="1" x14ac:dyDescent="0.35">
      <c r="A41" s="61"/>
      <c r="B41" s="47"/>
      <c r="C41" s="47"/>
      <c r="D41" s="47">
        <f>SUM(D38:D40)</f>
        <v>14.935999999999998</v>
      </c>
      <c r="E41" s="48"/>
      <c r="F41" s="49"/>
      <c r="G41" s="49" t="s">
        <v>19</v>
      </c>
      <c r="H41" s="49">
        <f>SUM(H38:H40)</f>
        <v>2.4300000000000002</v>
      </c>
      <c r="I41" s="48"/>
      <c r="J41" s="50"/>
      <c r="K41" s="50"/>
      <c r="L41" s="51">
        <f>SUM(L38:L40)</f>
        <v>14.935999999999998</v>
      </c>
      <c r="M41" s="24"/>
      <c r="N41" s="52">
        <f>SUM(N38:N40)</f>
        <v>12.8</v>
      </c>
      <c r="O41" s="52">
        <f>SUM(O38:O40)</f>
        <v>2.1359999999999988</v>
      </c>
      <c r="P41" s="53"/>
      <c r="Q41" s="26"/>
      <c r="R41" s="16">
        <f>H41</f>
        <v>2.4300000000000002</v>
      </c>
    </row>
    <row r="42" spans="1:18" x14ac:dyDescent="0.3">
      <c r="A42" s="54" t="s">
        <v>23</v>
      </c>
      <c r="B42" s="37">
        <f>2.76+2.76+5.8+5.8</f>
        <v>17.12</v>
      </c>
      <c r="C42" s="37">
        <v>3.2</v>
      </c>
      <c r="D42" s="37">
        <f>B42*C42</f>
        <v>54.784000000000006</v>
      </c>
      <c r="E42" s="38"/>
      <c r="F42" s="39">
        <f>2.76*5.8</f>
        <v>16.007999999999999</v>
      </c>
      <c r="G42" s="39">
        <v>1.4</v>
      </c>
      <c r="H42" s="39">
        <f>F42*G42</f>
        <v>22.411199999999997</v>
      </c>
      <c r="I42" s="38"/>
      <c r="J42" s="40"/>
      <c r="K42" s="40"/>
      <c r="L42" s="41"/>
      <c r="M42" s="24">
        <v>2</v>
      </c>
      <c r="N42" s="32">
        <f t="shared" ref="N42:N47" si="16">B42*M42</f>
        <v>34.24</v>
      </c>
      <c r="O42" s="32">
        <f t="shared" ref="O42:O47" si="17">B42*(C42-M42)</f>
        <v>20.544000000000004</v>
      </c>
      <c r="P42" s="42">
        <f>B42</f>
        <v>17.12</v>
      </c>
      <c r="Q42" s="35"/>
    </row>
    <row r="43" spans="1:18" x14ac:dyDescent="0.3">
      <c r="A43" s="55"/>
      <c r="B43" s="44">
        <v>-1.77</v>
      </c>
      <c r="C43" s="44">
        <v>3</v>
      </c>
      <c r="D43" s="44">
        <f>B43*C43</f>
        <v>-5.3100000000000005</v>
      </c>
      <c r="F43" s="45">
        <v>1.21</v>
      </c>
      <c r="G43" s="45">
        <v>1.1000000000000001</v>
      </c>
      <c r="H43" s="45">
        <f>F43*G43</f>
        <v>1.331</v>
      </c>
      <c r="L43" s="34"/>
      <c r="M43" s="24">
        <v>2</v>
      </c>
      <c r="N43" s="32">
        <f t="shared" si="16"/>
        <v>-3.54</v>
      </c>
      <c r="O43" s="32">
        <f t="shared" si="17"/>
        <v>-1.77</v>
      </c>
      <c r="P43" s="42"/>
      <c r="Q43" s="35"/>
    </row>
    <row r="44" spans="1:18" x14ac:dyDescent="0.3">
      <c r="A44" s="55"/>
      <c r="B44" s="44">
        <v>2</v>
      </c>
      <c r="C44" s="44">
        <v>3</v>
      </c>
      <c r="D44" s="44">
        <f t="shared" ref="D44:D47" si="18">B44*C44</f>
        <v>6</v>
      </c>
      <c r="L44" s="34"/>
      <c r="M44" s="24">
        <v>2</v>
      </c>
      <c r="N44" s="32">
        <f t="shared" si="16"/>
        <v>4</v>
      </c>
      <c r="O44" s="32">
        <f t="shared" si="17"/>
        <v>2</v>
      </c>
      <c r="P44" s="42"/>
      <c r="Q44" s="35"/>
    </row>
    <row r="45" spans="1:18" x14ac:dyDescent="0.3">
      <c r="A45" s="55"/>
      <c r="B45" s="44">
        <v>1.1599999999999999</v>
      </c>
      <c r="C45" s="44">
        <v>1.07</v>
      </c>
      <c r="D45" s="44">
        <f t="shared" si="18"/>
        <v>1.2412000000000001</v>
      </c>
      <c r="L45" s="34"/>
      <c r="M45" s="24">
        <v>1.07</v>
      </c>
      <c r="N45" s="32">
        <f t="shared" si="16"/>
        <v>1.2412000000000001</v>
      </c>
      <c r="O45" s="32">
        <f t="shared" si="17"/>
        <v>0</v>
      </c>
      <c r="P45" s="42"/>
      <c r="Q45" s="35"/>
    </row>
    <row r="46" spans="1:18" x14ac:dyDescent="0.3">
      <c r="A46" s="55"/>
      <c r="B46" s="44">
        <v>-0.8</v>
      </c>
      <c r="C46" s="44">
        <v>2.0299999999999998</v>
      </c>
      <c r="D46" s="44">
        <f t="shared" si="18"/>
        <v>-1.6239999999999999</v>
      </c>
      <c r="L46" s="34"/>
      <c r="M46" s="24">
        <v>2</v>
      </c>
      <c r="N46" s="32">
        <f t="shared" si="16"/>
        <v>-1.6</v>
      </c>
      <c r="O46" s="32">
        <f t="shared" si="17"/>
        <v>-2.3999999999999844E-2</v>
      </c>
      <c r="P46" s="42"/>
      <c r="Q46" s="35"/>
    </row>
    <row r="47" spans="1:18" x14ac:dyDescent="0.3">
      <c r="A47" s="55"/>
      <c r="B47" s="44">
        <v>-1</v>
      </c>
      <c r="C47" s="44">
        <v>1.9</v>
      </c>
      <c r="D47" s="44">
        <f t="shared" si="18"/>
        <v>-1.9</v>
      </c>
      <c r="L47" s="34"/>
      <c r="M47" s="24">
        <v>1.9</v>
      </c>
      <c r="N47" s="32">
        <f t="shared" si="16"/>
        <v>-1.9</v>
      </c>
      <c r="O47" s="32">
        <f t="shared" si="17"/>
        <v>0</v>
      </c>
      <c r="P47" s="42"/>
      <c r="Q47" s="35"/>
    </row>
    <row r="48" spans="1:18" s="16" customFormat="1" ht="15" thickBot="1" x14ac:dyDescent="0.35">
      <c r="A48" s="61"/>
      <c r="B48" s="47"/>
      <c r="C48" s="47"/>
      <c r="D48" s="47">
        <f>SUM(D42:D47)</f>
        <v>53.191200000000002</v>
      </c>
      <c r="E48" s="48"/>
      <c r="F48" s="49"/>
      <c r="G48" s="49"/>
      <c r="H48" s="49">
        <f>SUM(H42:H47)</f>
        <v>23.742199999999997</v>
      </c>
      <c r="I48" s="48"/>
      <c r="J48" s="50"/>
      <c r="K48" s="50"/>
      <c r="L48" s="51"/>
      <c r="M48" s="24"/>
      <c r="N48" s="52">
        <f>SUM(N42:N47)</f>
        <v>32.441200000000002</v>
      </c>
      <c r="O48" s="52">
        <f>SUM(O42:O47)</f>
        <v>20.750000000000004</v>
      </c>
      <c r="P48" s="53"/>
      <c r="Q48" s="26">
        <f>H48</f>
        <v>23.742199999999997</v>
      </c>
    </row>
    <row r="49" spans="1:18" x14ac:dyDescent="0.3">
      <c r="A49" s="54" t="s">
        <v>24</v>
      </c>
      <c r="B49" s="37">
        <v>5.4</v>
      </c>
      <c r="C49" s="37">
        <v>2.2999999999999998</v>
      </c>
      <c r="D49" s="37">
        <f>B49*C49</f>
        <v>12.42</v>
      </c>
      <c r="E49" s="38"/>
      <c r="F49" s="39">
        <f>2.7*0.9</f>
        <v>2.4300000000000002</v>
      </c>
      <c r="G49" s="39">
        <v>1</v>
      </c>
      <c r="H49" s="39">
        <f>F49*G49</f>
        <v>2.4300000000000002</v>
      </c>
      <c r="I49" s="38"/>
      <c r="J49" s="40">
        <v>5.4</v>
      </c>
      <c r="K49" s="40">
        <v>2.2999999999999998</v>
      </c>
      <c r="L49" s="41">
        <f>J49*K49</f>
        <v>12.42</v>
      </c>
      <c r="M49" s="24">
        <v>2</v>
      </c>
      <c r="N49" s="32">
        <f>B49*M49</f>
        <v>10.8</v>
      </c>
      <c r="O49" s="32">
        <f>B49*(C49-M49)</f>
        <v>1.6199999999999992</v>
      </c>
      <c r="P49" s="42">
        <f>B49</f>
        <v>5.4</v>
      </c>
      <c r="Q49" s="35"/>
    </row>
    <row r="50" spans="1:18" x14ac:dyDescent="0.3">
      <c r="A50" s="55"/>
      <c r="B50" s="44">
        <v>1.8</v>
      </c>
      <c r="C50" s="44">
        <v>2.2999999999999998</v>
      </c>
      <c r="D50" s="44">
        <f>B50*C50</f>
        <v>4.1399999999999997</v>
      </c>
      <c r="J50" s="33">
        <v>1.8</v>
      </c>
      <c r="K50" s="33">
        <v>2.2999999999999998</v>
      </c>
      <c r="L50" s="34">
        <f>J50*K50</f>
        <v>4.1399999999999997</v>
      </c>
      <c r="M50" s="24">
        <v>2</v>
      </c>
      <c r="N50" s="32">
        <f>B50*M50</f>
        <v>3.6</v>
      </c>
      <c r="O50" s="32">
        <f>B50*(C50-M50)</f>
        <v>0.5399999999999997</v>
      </c>
      <c r="P50" s="42"/>
      <c r="Q50" s="35"/>
    </row>
    <row r="51" spans="1:18" x14ac:dyDescent="0.3">
      <c r="A51" s="55"/>
      <c r="B51" s="44">
        <v>-0.8</v>
      </c>
      <c r="C51" s="44">
        <v>2.0299999999999998</v>
      </c>
      <c r="D51" s="44">
        <f>B51*C51</f>
        <v>-1.6239999999999999</v>
      </c>
      <c r="J51" s="33">
        <v>-0.8</v>
      </c>
      <c r="K51" s="33">
        <v>2.0299999999999998</v>
      </c>
      <c r="L51" s="34">
        <f>J51*K51</f>
        <v>-1.6239999999999999</v>
      </c>
      <c r="M51" s="24">
        <v>2</v>
      </c>
      <c r="N51" s="32">
        <f>B51*M51</f>
        <v>-1.6</v>
      </c>
      <c r="O51" s="32">
        <f>B51*(C51-M51)</f>
        <v>-2.3999999999999844E-2</v>
      </c>
      <c r="P51" s="42"/>
      <c r="Q51" s="35"/>
    </row>
    <row r="52" spans="1:18" ht="15" thickBot="1" x14ac:dyDescent="0.35">
      <c r="A52" s="61"/>
      <c r="B52" s="47"/>
      <c r="C52" s="47"/>
      <c r="D52" s="47">
        <f>SUM(D49:D51)</f>
        <v>14.935999999999998</v>
      </c>
      <c r="E52" s="48"/>
      <c r="F52" s="49"/>
      <c r="G52" s="49" t="s">
        <v>19</v>
      </c>
      <c r="H52" s="49">
        <f>SUM(H49:H51)</f>
        <v>2.4300000000000002</v>
      </c>
      <c r="I52" s="48"/>
      <c r="J52" s="50"/>
      <c r="K52" s="50"/>
      <c r="L52" s="51">
        <f>SUM(L49:L51)</f>
        <v>14.935999999999998</v>
      </c>
      <c r="M52" s="24"/>
      <c r="N52" s="52">
        <f>SUM(N49:N51)</f>
        <v>12.8</v>
      </c>
      <c r="O52" s="52">
        <f>SUM(O49:O51)</f>
        <v>2.1359999999999988</v>
      </c>
      <c r="P52" s="53"/>
      <c r="Q52" s="26"/>
      <c r="R52" s="16">
        <f>H52</f>
        <v>2.4300000000000002</v>
      </c>
    </row>
    <row r="53" spans="1:18" x14ac:dyDescent="0.3">
      <c r="A53" s="54" t="s">
        <v>25</v>
      </c>
      <c r="B53" s="37">
        <f>2.48+2.48+5.8+5.8</f>
        <v>16.559999999999999</v>
      </c>
      <c r="C53" s="37">
        <v>3.2</v>
      </c>
      <c r="D53" s="37">
        <f>B53*C53</f>
        <v>52.991999999999997</v>
      </c>
      <c r="E53" s="38"/>
      <c r="F53" s="39">
        <v>14.54</v>
      </c>
      <c r="G53" s="39">
        <v>1.4</v>
      </c>
      <c r="H53" s="39">
        <f>F53*G53</f>
        <v>20.355999999999998</v>
      </c>
      <c r="I53" s="38"/>
      <c r="J53" s="40"/>
      <c r="K53" s="40"/>
      <c r="L53" s="41"/>
      <c r="M53" s="24">
        <v>2</v>
      </c>
      <c r="N53" s="32">
        <f t="shared" ref="N53:N59" si="19">B53*M53</f>
        <v>33.119999999999997</v>
      </c>
      <c r="O53" s="32">
        <f t="shared" ref="O53:O59" si="20">B53*(C53-M53)</f>
        <v>19.872</v>
      </c>
      <c r="P53" s="42">
        <f>B53</f>
        <v>16.559999999999999</v>
      </c>
      <c r="Q53" s="35"/>
    </row>
    <row r="54" spans="1:18" x14ac:dyDescent="0.3">
      <c r="A54" s="55"/>
      <c r="B54" s="44">
        <v>-1.77</v>
      </c>
      <c r="C54" s="44">
        <v>3</v>
      </c>
      <c r="D54" s="44">
        <f>B54*C54</f>
        <v>-5.3100000000000005</v>
      </c>
      <c r="F54" s="45">
        <v>1.38</v>
      </c>
      <c r="G54" s="45">
        <v>1.1000000000000001</v>
      </c>
      <c r="H54" s="45">
        <f>F54*G54</f>
        <v>1.518</v>
      </c>
      <c r="L54" s="34"/>
      <c r="M54" s="24">
        <v>2</v>
      </c>
      <c r="N54" s="32">
        <f t="shared" si="19"/>
        <v>-3.54</v>
      </c>
      <c r="O54" s="32">
        <f t="shared" si="20"/>
        <v>-1.77</v>
      </c>
      <c r="P54" s="42"/>
      <c r="Q54" s="35"/>
    </row>
    <row r="55" spans="1:18" x14ac:dyDescent="0.3">
      <c r="A55" s="55"/>
      <c r="B55" s="44">
        <v>2</v>
      </c>
      <c r="C55" s="44">
        <v>3</v>
      </c>
      <c r="D55" s="44">
        <f t="shared" ref="D55:D59" si="21">B55*C55</f>
        <v>6</v>
      </c>
      <c r="F55" s="45">
        <v>0.67</v>
      </c>
      <c r="G55" s="45">
        <v>1.1000000000000001</v>
      </c>
      <c r="H55" s="45">
        <f>F55*G55</f>
        <v>0.7370000000000001</v>
      </c>
      <c r="L55" s="34"/>
      <c r="M55" s="24">
        <v>2</v>
      </c>
      <c r="N55" s="32">
        <f t="shared" si="19"/>
        <v>4</v>
      </c>
      <c r="O55" s="32">
        <f t="shared" si="20"/>
        <v>2</v>
      </c>
      <c r="P55" s="42"/>
      <c r="Q55" s="35"/>
    </row>
    <row r="56" spans="1:18" x14ac:dyDescent="0.3">
      <c r="A56" s="55"/>
      <c r="B56" s="44">
        <v>1</v>
      </c>
      <c r="C56" s="44">
        <v>3</v>
      </c>
      <c r="D56" s="44">
        <f t="shared" si="21"/>
        <v>3</v>
      </c>
      <c r="L56" s="34"/>
      <c r="M56" s="24">
        <v>2</v>
      </c>
      <c r="N56" s="32">
        <f t="shared" si="19"/>
        <v>2</v>
      </c>
      <c r="O56" s="32">
        <f t="shared" si="20"/>
        <v>1</v>
      </c>
      <c r="P56" s="42"/>
      <c r="Q56" s="35"/>
    </row>
    <row r="57" spans="1:18" x14ac:dyDescent="0.3">
      <c r="A57" s="55"/>
      <c r="B57" s="44">
        <v>1.1599999999999999</v>
      </c>
      <c r="C57" s="44">
        <v>1.04</v>
      </c>
      <c r="D57" s="44">
        <f t="shared" si="21"/>
        <v>1.2063999999999999</v>
      </c>
      <c r="L57" s="34"/>
      <c r="M57" s="24">
        <v>1.04</v>
      </c>
      <c r="N57" s="32">
        <f t="shared" si="19"/>
        <v>1.2063999999999999</v>
      </c>
      <c r="O57" s="32">
        <f t="shared" si="20"/>
        <v>0</v>
      </c>
      <c r="P57" s="42"/>
      <c r="Q57" s="35"/>
    </row>
    <row r="58" spans="1:18" x14ac:dyDescent="0.3">
      <c r="A58" s="55"/>
      <c r="B58" s="44">
        <v>-0.8</v>
      </c>
      <c r="C58" s="44">
        <v>2.0299999999999998</v>
      </c>
      <c r="D58" s="44">
        <f t="shared" si="21"/>
        <v>-1.6239999999999999</v>
      </c>
      <c r="L58" s="34"/>
      <c r="M58" s="24">
        <v>2</v>
      </c>
      <c r="N58" s="32">
        <f t="shared" si="19"/>
        <v>-1.6</v>
      </c>
      <c r="O58" s="32">
        <f t="shared" si="20"/>
        <v>-2.3999999999999844E-2</v>
      </c>
      <c r="P58" s="42"/>
      <c r="Q58" s="35"/>
    </row>
    <row r="59" spans="1:18" x14ac:dyDescent="0.3">
      <c r="A59" s="55"/>
      <c r="B59" s="44">
        <v>-0.9</v>
      </c>
      <c r="C59" s="44">
        <v>2</v>
      </c>
      <c r="D59" s="44">
        <f t="shared" si="21"/>
        <v>-1.8</v>
      </c>
      <c r="L59" s="34"/>
      <c r="M59" s="24">
        <v>2</v>
      </c>
      <c r="N59" s="32">
        <f t="shared" si="19"/>
        <v>-1.8</v>
      </c>
      <c r="O59" s="32">
        <f t="shared" si="20"/>
        <v>0</v>
      </c>
      <c r="P59" s="42"/>
      <c r="Q59" s="35"/>
    </row>
    <row r="60" spans="1:18" ht="15" thickBot="1" x14ac:dyDescent="0.35">
      <c r="A60" s="61"/>
      <c r="B60" s="47"/>
      <c r="C60" s="47"/>
      <c r="D60" s="47">
        <f>SUM(D53:D59)</f>
        <v>54.464399999999998</v>
      </c>
      <c r="E60" s="48"/>
      <c r="F60" s="49">
        <f>SUM(F53:F59)</f>
        <v>16.59</v>
      </c>
      <c r="G60" s="49">
        <f>H60/F60</f>
        <v>1.3629294755877033</v>
      </c>
      <c r="H60" s="49">
        <f>SUM(H53:H59)</f>
        <v>22.610999999999997</v>
      </c>
      <c r="I60" s="48"/>
      <c r="J60" s="50"/>
      <c r="K60" s="50"/>
      <c r="L60" s="51"/>
      <c r="M60" s="24"/>
      <c r="N60" s="52">
        <f>SUM(N53:N59)</f>
        <v>33.386400000000002</v>
      </c>
      <c r="O60" s="52">
        <f>SUM(O53:O59)</f>
        <v>21.077999999999999</v>
      </c>
      <c r="P60" s="53"/>
      <c r="Q60" s="26">
        <f>H60</f>
        <v>22.610999999999997</v>
      </c>
      <c r="R60" s="16"/>
    </row>
    <row r="61" spans="1:18" x14ac:dyDescent="0.3">
      <c r="A61" s="54" t="s">
        <v>26</v>
      </c>
      <c r="B61" s="37">
        <v>5.4</v>
      </c>
      <c r="C61" s="37">
        <v>2.2999999999999998</v>
      </c>
      <c r="D61" s="37">
        <f>B61*C61</f>
        <v>12.42</v>
      </c>
      <c r="E61" s="38"/>
      <c r="F61" s="39">
        <f>2.7*0.9</f>
        <v>2.4300000000000002</v>
      </c>
      <c r="G61" s="39">
        <v>1</v>
      </c>
      <c r="H61" s="39">
        <f>F61*G61</f>
        <v>2.4300000000000002</v>
      </c>
      <c r="I61" s="38"/>
      <c r="J61" s="40">
        <v>5.4</v>
      </c>
      <c r="K61" s="40">
        <v>2.2999999999999998</v>
      </c>
      <c r="L61" s="41">
        <f>J61*K61</f>
        <v>12.42</v>
      </c>
      <c r="M61" s="24">
        <v>2</v>
      </c>
      <c r="N61" s="32">
        <f>B61*M61</f>
        <v>10.8</v>
      </c>
      <c r="O61" s="32">
        <f>B61*(C61-M61)</f>
        <v>1.6199999999999992</v>
      </c>
      <c r="P61" s="42">
        <f>B61</f>
        <v>5.4</v>
      </c>
      <c r="Q61" s="35"/>
    </row>
    <row r="62" spans="1:18" x14ac:dyDescent="0.3">
      <c r="A62" s="55"/>
      <c r="B62" s="44">
        <v>1.8</v>
      </c>
      <c r="C62" s="44">
        <v>2.2999999999999998</v>
      </c>
      <c r="D62" s="44">
        <f>B62*C62</f>
        <v>4.1399999999999997</v>
      </c>
      <c r="J62" s="33">
        <v>1.8</v>
      </c>
      <c r="K62" s="33">
        <v>2.2999999999999998</v>
      </c>
      <c r="L62" s="34">
        <f>J62*K62</f>
        <v>4.1399999999999997</v>
      </c>
      <c r="M62" s="24">
        <v>2</v>
      </c>
      <c r="N62" s="32">
        <f>B62*M62</f>
        <v>3.6</v>
      </c>
      <c r="O62" s="32">
        <f>B62*(C62-M62)</f>
        <v>0.5399999999999997</v>
      </c>
      <c r="P62" s="42"/>
      <c r="Q62" s="35"/>
    </row>
    <row r="63" spans="1:18" x14ac:dyDescent="0.3">
      <c r="A63" s="55"/>
      <c r="B63" s="44">
        <v>-0.8</v>
      </c>
      <c r="C63" s="44">
        <v>2.0299999999999998</v>
      </c>
      <c r="D63" s="44">
        <f>B63*C63</f>
        <v>-1.6239999999999999</v>
      </c>
      <c r="J63" s="33">
        <v>-0.8</v>
      </c>
      <c r="K63" s="33">
        <v>2.0299999999999998</v>
      </c>
      <c r="L63" s="34">
        <f>J63*K63</f>
        <v>-1.6239999999999999</v>
      </c>
      <c r="M63" s="24">
        <v>2</v>
      </c>
      <c r="N63" s="32">
        <f>B63*M63</f>
        <v>-1.6</v>
      </c>
      <c r="O63" s="32">
        <f>B63*(C63-M63)</f>
        <v>-2.3999999999999844E-2</v>
      </c>
      <c r="P63" s="42"/>
      <c r="Q63" s="35"/>
    </row>
    <row r="64" spans="1:18" ht="15" thickBot="1" x14ac:dyDescent="0.35">
      <c r="A64" s="61"/>
      <c r="B64" s="47"/>
      <c r="C64" s="47"/>
      <c r="D64" s="47">
        <f>SUM(D61:D63)</f>
        <v>14.935999999999998</v>
      </c>
      <c r="E64" s="48"/>
      <c r="F64" s="49"/>
      <c r="G64" s="49" t="s">
        <v>19</v>
      </c>
      <c r="H64" s="49">
        <f>SUM(H61:H63)</f>
        <v>2.4300000000000002</v>
      </c>
      <c r="I64" s="48"/>
      <c r="J64" s="50"/>
      <c r="K64" s="50"/>
      <c r="L64" s="51">
        <f>SUM(L61:L63)</f>
        <v>14.935999999999998</v>
      </c>
      <c r="M64" s="24"/>
      <c r="N64" s="52">
        <f>SUM(N61:N63)</f>
        <v>12.8</v>
      </c>
      <c r="O64" s="52">
        <f>SUM(O61:O63)</f>
        <v>2.1359999999999988</v>
      </c>
      <c r="P64" s="53"/>
      <c r="Q64" s="26"/>
      <c r="R64" s="16">
        <f>H64</f>
        <v>2.4300000000000002</v>
      </c>
    </row>
    <row r="65" spans="1:18" x14ac:dyDescent="0.3">
      <c r="A65" s="54" t="s">
        <v>27</v>
      </c>
      <c r="B65" s="37">
        <v>28.16</v>
      </c>
      <c r="C65" s="37">
        <v>3</v>
      </c>
      <c r="D65" s="37">
        <f>B65*C65</f>
        <v>84.48</v>
      </c>
      <c r="E65" s="38"/>
      <c r="F65" s="39">
        <v>49.06</v>
      </c>
      <c r="G65" s="39">
        <v>1.4</v>
      </c>
      <c r="H65" s="39">
        <f>F65*G65</f>
        <v>68.683999999999997</v>
      </c>
      <c r="I65" s="38"/>
      <c r="J65" s="40"/>
      <c r="K65" s="40"/>
      <c r="L65" s="41"/>
      <c r="M65" s="24">
        <v>2</v>
      </c>
      <c r="N65" s="32">
        <f t="shared" ref="N65:N73" si="22">B65*M65</f>
        <v>56.32</v>
      </c>
      <c r="O65" s="32">
        <f t="shared" ref="O65:O73" si="23">B65*(C65-M65)</f>
        <v>28.16</v>
      </c>
      <c r="P65" s="42">
        <f>B65</f>
        <v>28.16</v>
      </c>
      <c r="Q65" s="35"/>
    </row>
    <row r="66" spans="1:18" x14ac:dyDescent="0.3">
      <c r="A66" s="55"/>
      <c r="B66" s="44">
        <v>-1.78</v>
      </c>
      <c r="C66" s="44">
        <v>3</v>
      </c>
      <c r="D66" s="44">
        <f>B66*C66</f>
        <v>-5.34</v>
      </c>
      <c r="F66" s="45">
        <v>1.61</v>
      </c>
      <c r="G66" s="45">
        <v>1.1000000000000001</v>
      </c>
      <c r="H66" s="45">
        <f>F66*G66</f>
        <v>1.7710000000000004</v>
      </c>
      <c r="L66" s="34"/>
      <c r="M66" s="24">
        <v>2</v>
      </c>
      <c r="N66" s="32">
        <f t="shared" si="22"/>
        <v>-3.56</v>
      </c>
      <c r="O66" s="32">
        <f t="shared" si="23"/>
        <v>-1.78</v>
      </c>
      <c r="P66" s="42"/>
      <c r="Q66" s="35"/>
    </row>
    <row r="67" spans="1:18" x14ac:dyDescent="0.3">
      <c r="A67" s="55"/>
      <c r="B67" s="44">
        <v>-1.8</v>
      </c>
      <c r="C67" s="44">
        <v>3</v>
      </c>
      <c r="D67" s="44">
        <f t="shared" ref="D67:D73" si="24">B67*C67</f>
        <v>-5.4</v>
      </c>
      <c r="F67" s="45">
        <v>1.21</v>
      </c>
      <c r="G67" s="45">
        <v>1.1000000000000001</v>
      </c>
      <c r="H67" s="45">
        <f t="shared" ref="H67:H71" si="25">F67*G67</f>
        <v>1.331</v>
      </c>
      <c r="L67" s="34"/>
      <c r="M67" s="24">
        <v>2</v>
      </c>
      <c r="N67" s="32">
        <f t="shared" si="22"/>
        <v>-3.6</v>
      </c>
      <c r="O67" s="32">
        <f t="shared" si="23"/>
        <v>-1.8</v>
      </c>
      <c r="P67" s="42"/>
      <c r="Q67" s="35"/>
    </row>
    <row r="68" spans="1:18" x14ac:dyDescent="0.3">
      <c r="A68" s="55"/>
      <c r="B68" s="44">
        <v>-1.78</v>
      </c>
      <c r="C68" s="44">
        <v>3</v>
      </c>
      <c r="D68" s="44">
        <f t="shared" si="24"/>
        <v>-5.34</v>
      </c>
      <c r="F68" s="45">
        <v>1.28</v>
      </c>
      <c r="G68" s="45">
        <v>1.1000000000000001</v>
      </c>
      <c r="H68" s="45">
        <f t="shared" si="25"/>
        <v>1.4080000000000001</v>
      </c>
      <c r="L68" s="34"/>
      <c r="M68" s="24">
        <v>2</v>
      </c>
      <c r="N68" s="32">
        <f t="shared" si="22"/>
        <v>-3.56</v>
      </c>
      <c r="O68" s="32">
        <f t="shared" si="23"/>
        <v>-1.78</v>
      </c>
      <c r="P68" s="42"/>
      <c r="Q68" s="35"/>
    </row>
    <row r="69" spans="1:18" x14ac:dyDescent="0.3">
      <c r="A69" s="55"/>
      <c r="B69" s="44">
        <v>-1.82</v>
      </c>
      <c r="C69" s="44">
        <v>3</v>
      </c>
      <c r="D69" s="44">
        <f t="shared" si="24"/>
        <v>-5.46</v>
      </c>
      <c r="F69" s="45">
        <v>1.79</v>
      </c>
      <c r="G69" s="45">
        <v>1.1000000000000001</v>
      </c>
      <c r="H69" s="45">
        <f t="shared" si="25"/>
        <v>1.9690000000000003</v>
      </c>
      <c r="L69" s="34"/>
      <c r="M69" s="24">
        <v>2</v>
      </c>
      <c r="N69" s="32">
        <f t="shared" si="22"/>
        <v>-3.64</v>
      </c>
      <c r="O69" s="32">
        <f t="shared" si="23"/>
        <v>-1.82</v>
      </c>
      <c r="P69" s="42"/>
      <c r="Q69" s="35"/>
    </row>
    <row r="70" spans="1:18" x14ac:dyDescent="0.3">
      <c r="A70" s="55"/>
      <c r="B70" s="44">
        <v>-1</v>
      </c>
      <c r="C70" s="44">
        <v>4</v>
      </c>
      <c r="D70" s="44">
        <f t="shared" si="24"/>
        <v>-4</v>
      </c>
      <c r="F70" s="45">
        <v>1.4</v>
      </c>
      <c r="G70" s="45">
        <v>1.1000000000000001</v>
      </c>
      <c r="H70" s="45">
        <f t="shared" si="25"/>
        <v>1.54</v>
      </c>
      <c r="L70" s="34"/>
      <c r="M70" s="24">
        <v>2</v>
      </c>
      <c r="N70" s="32">
        <f t="shared" si="22"/>
        <v>-2</v>
      </c>
      <c r="O70" s="32">
        <f t="shared" si="23"/>
        <v>-2</v>
      </c>
      <c r="P70" s="42"/>
      <c r="Q70" s="35"/>
    </row>
    <row r="71" spans="1:18" x14ac:dyDescent="0.3">
      <c r="A71" s="55"/>
      <c r="B71" s="44">
        <v>10.6</v>
      </c>
      <c r="C71" s="44">
        <v>3</v>
      </c>
      <c r="D71" s="44">
        <f t="shared" si="24"/>
        <v>31.799999999999997</v>
      </c>
      <c r="F71" s="45">
        <v>0.33</v>
      </c>
      <c r="G71" s="45">
        <v>1.1000000000000001</v>
      </c>
      <c r="H71" s="45">
        <f t="shared" si="25"/>
        <v>0.36300000000000004</v>
      </c>
      <c r="L71" s="34"/>
      <c r="M71" s="24">
        <v>2</v>
      </c>
      <c r="N71" s="32">
        <f t="shared" si="22"/>
        <v>21.2</v>
      </c>
      <c r="O71" s="32">
        <f t="shared" si="23"/>
        <v>10.6</v>
      </c>
      <c r="P71" s="42"/>
      <c r="Q71" s="35"/>
    </row>
    <row r="72" spans="1:18" x14ac:dyDescent="0.3">
      <c r="A72" s="55"/>
      <c r="B72" s="44">
        <v>2.3199999999999998</v>
      </c>
      <c r="C72" s="44">
        <v>1.0900000000000001</v>
      </c>
      <c r="D72" s="44">
        <f t="shared" si="24"/>
        <v>2.5287999999999999</v>
      </c>
      <c r="L72" s="34"/>
      <c r="M72" s="24">
        <v>1.0900000000000001</v>
      </c>
      <c r="N72" s="32">
        <f t="shared" si="22"/>
        <v>2.5287999999999999</v>
      </c>
      <c r="O72" s="32">
        <f t="shared" si="23"/>
        <v>0</v>
      </c>
      <c r="P72" s="42"/>
      <c r="Q72" s="35"/>
    </row>
    <row r="73" spans="1:18" x14ac:dyDescent="0.3">
      <c r="A73" s="55"/>
      <c r="B73" s="44">
        <v>2.36</v>
      </c>
      <c r="C73" s="44">
        <v>1.06</v>
      </c>
      <c r="D73" s="44">
        <f t="shared" si="24"/>
        <v>2.5015999999999998</v>
      </c>
      <c r="L73" s="34"/>
      <c r="M73" s="24">
        <v>1.06</v>
      </c>
      <c r="N73" s="32">
        <f t="shared" si="22"/>
        <v>2.5015999999999998</v>
      </c>
      <c r="O73" s="32">
        <f t="shared" si="23"/>
        <v>0</v>
      </c>
      <c r="P73" s="42"/>
      <c r="Q73" s="35"/>
    </row>
    <row r="74" spans="1:18" s="16" customFormat="1" ht="15" thickBot="1" x14ac:dyDescent="0.35">
      <c r="A74" s="61"/>
      <c r="B74" s="47"/>
      <c r="C74" s="47"/>
      <c r="D74" s="47">
        <f>SUM(D65:D73)</f>
        <v>95.770399999999981</v>
      </c>
      <c r="E74" s="48"/>
      <c r="F74" s="49">
        <f>SUM(F65:F73)</f>
        <v>56.68</v>
      </c>
      <c r="G74" s="49">
        <f>H74/F74</f>
        <v>1.3596683133380381</v>
      </c>
      <c r="H74" s="49">
        <f>SUM(H65:H73)</f>
        <v>77.066000000000003</v>
      </c>
      <c r="I74" s="48"/>
      <c r="J74" s="50"/>
      <c r="K74" s="50"/>
      <c r="L74" s="51"/>
      <c r="M74" s="24"/>
      <c r="N74" s="52">
        <f>SUM(N65:N73)</f>
        <v>66.190399999999997</v>
      </c>
      <c r="O74" s="52">
        <f>SUM(O65:O73)</f>
        <v>29.58</v>
      </c>
      <c r="P74" s="53"/>
      <c r="Q74" s="26">
        <f>H74</f>
        <v>77.066000000000003</v>
      </c>
    </row>
    <row r="75" spans="1:18" x14ac:dyDescent="0.3">
      <c r="A75" s="54" t="s">
        <v>28</v>
      </c>
      <c r="B75" s="37">
        <v>8</v>
      </c>
      <c r="C75" s="37">
        <v>2.2999999999999998</v>
      </c>
      <c r="D75" s="37">
        <f>B75*C75</f>
        <v>18.399999999999999</v>
      </c>
      <c r="E75" s="38"/>
      <c r="F75" s="39">
        <v>3.5</v>
      </c>
      <c r="G75" s="39">
        <v>1</v>
      </c>
      <c r="H75" s="39">
        <f>F75*G75</f>
        <v>3.5</v>
      </c>
      <c r="I75" s="38"/>
      <c r="J75" s="40">
        <v>8</v>
      </c>
      <c r="K75" s="40">
        <v>2</v>
      </c>
      <c r="L75" s="41">
        <f>J75*K75</f>
        <v>16</v>
      </c>
      <c r="M75" s="24">
        <v>2</v>
      </c>
      <c r="N75" s="32">
        <f>B75*M75</f>
        <v>16</v>
      </c>
      <c r="O75" s="32">
        <f>B75*(C75-M75)</f>
        <v>2.3999999999999986</v>
      </c>
      <c r="P75" s="42">
        <f>B75</f>
        <v>8</v>
      </c>
      <c r="Q75" s="35"/>
    </row>
    <row r="76" spans="1:18" s="16" customFormat="1" ht="15" thickBot="1" x14ac:dyDescent="0.35">
      <c r="A76" s="61"/>
      <c r="B76" s="47"/>
      <c r="C76" s="47"/>
      <c r="D76" s="47">
        <f>SUM(D75)</f>
        <v>18.399999999999999</v>
      </c>
      <c r="E76" s="48"/>
      <c r="F76" s="49"/>
      <c r="G76" s="49" t="s">
        <v>19</v>
      </c>
      <c r="H76" s="49">
        <f>SUM(H75)</f>
        <v>3.5</v>
      </c>
      <c r="I76" s="48"/>
      <c r="J76" s="50"/>
      <c r="K76" s="50"/>
      <c r="L76" s="51">
        <f>SUM(L75)</f>
        <v>16</v>
      </c>
      <c r="M76" s="24"/>
      <c r="N76" s="52">
        <f>SUM(N75)</f>
        <v>16</v>
      </c>
      <c r="O76" s="52">
        <f>SUM(O75)</f>
        <v>2.3999999999999986</v>
      </c>
      <c r="P76" s="53"/>
      <c r="Q76" s="26"/>
      <c r="R76" s="16">
        <f>H76</f>
        <v>3.5</v>
      </c>
    </row>
    <row r="77" spans="1:18" x14ac:dyDescent="0.3">
      <c r="A77" s="54" t="s">
        <v>29</v>
      </c>
      <c r="B77" s="37">
        <v>14.61</v>
      </c>
      <c r="C77" s="37">
        <v>3.2</v>
      </c>
      <c r="D77" s="37">
        <f>B77*C77</f>
        <v>46.752000000000002</v>
      </c>
      <c r="E77" s="38"/>
      <c r="F77" s="39">
        <v>7.76</v>
      </c>
      <c r="G77" s="39">
        <v>1.4</v>
      </c>
      <c r="H77" s="39">
        <f>F77*G77</f>
        <v>10.863999999999999</v>
      </c>
      <c r="I77" s="38"/>
      <c r="J77" s="40"/>
      <c r="K77" s="40"/>
      <c r="L77" s="41"/>
      <c r="M77" s="24">
        <v>2</v>
      </c>
      <c r="N77" s="32">
        <f t="shared" ref="N77:N82" si="26">B77*M77</f>
        <v>29.22</v>
      </c>
      <c r="O77" s="32">
        <f t="shared" ref="O77:O82" si="27">B77*(C77-M77)</f>
        <v>17.532000000000004</v>
      </c>
      <c r="P77" s="42">
        <f>B77</f>
        <v>14.61</v>
      </c>
      <c r="Q77" s="35"/>
    </row>
    <row r="78" spans="1:18" x14ac:dyDescent="0.3">
      <c r="A78" s="55"/>
      <c r="B78" s="44">
        <v>-1</v>
      </c>
      <c r="C78" s="44">
        <v>2</v>
      </c>
      <c r="D78" s="44">
        <f>B78*C78</f>
        <v>-2</v>
      </c>
      <c r="F78" s="45">
        <v>1.43</v>
      </c>
      <c r="G78" s="45">
        <v>1.1000000000000001</v>
      </c>
      <c r="H78" s="45">
        <f>F78*G78</f>
        <v>1.573</v>
      </c>
      <c r="L78" s="34"/>
      <c r="M78" s="24">
        <v>2</v>
      </c>
      <c r="N78" s="32">
        <f t="shared" si="26"/>
        <v>-2</v>
      </c>
      <c r="O78" s="32">
        <f t="shared" si="27"/>
        <v>0</v>
      </c>
      <c r="P78" s="42"/>
      <c r="Q78" s="35"/>
    </row>
    <row r="79" spans="1:18" x14ac:dyDescent="0.3">
      <c r="A79" s="55"/>
      <c r="B79" s="44">
        <v>-0.9</v>
      </c>
      <c r="C79" s="44">
        <v>2</v>
      </c>
      <c r="D79" s="44">
        <f t="shared" ref="D79:D82" si="28">B79*C79</f>
        <v>-1.8</v>
      </c>
      <c r="F79" s="45">
        <v>1</v>
      </c>
      <c r="G79" s="45">
        <v>1.1000000000000001</v>
      </c>
      <c r="H79" s="45">
        <f t="shared" ref="H79:H80" si="29">F79*G79</f>
        <v>1.1000000000000001</v>
      </c>
      <c r="L79" s="34"/>
      <c r="M79" s="24">
        <v>2</v>
      </c>
      <c r="N79" s="32">
        <f t="shared" si="26"/>
        <v>-1.8</v>
      </c>
      <c r="O79" s="32">
        <f t="shared" si="27"/>
        <v>0</v>
      </c>
      <c r="P79" s="42"/>
      <c r="Q79" s="35"/>
    </row>
    <row r="80" spans="1:18" x14ac:dyDescent="0.3">
      <c r="A80" s="55"/>
      <c r="B80" s="44">
        <v>5</v>
      </c>
      <c r="C80" s="44">
        <v>3</v>
      </c>
      <c r="D80" s="44">
        <f t="shared" si="28"/>
        <v>15</v>
      </c>
      <c r="F80" s="45">
        <v>0.81</v>
      </c>
      <c r="G80" s="45">
        <v>1.1000000000000001</v>
      </c>
      <c r="H80" s="45">
        <f t="shared" si="29"/>
        <v>0.89100000000000013</v>
      </c>
      <c r="L80" s="34"/>
      <c r="M80" s="24">
        <v>2</v>
      </c>
      <c r="N80" s="32">
        <f t="shared" si="26"/>
        <v>10</v>
      </c>
      <c r="O80" s="32">
        <f t="shared" si="27"/>
        <v>5</v>
      </c>
      <c r="P80" s="42"/>
      <c r="Q80" s="35"/>
    </row>
    <row r="81" spans="1:17" x14ac:dyDescent="0.3">
      <c r="A81" s="55"/>
      <c r="B81" s="44">
        <v>-1.37</v>
      </c>
      <c r="C81" s="44">
        <v>2</v>
      </c>
      <c r="D81" s="44">
        <f t="shared" si="28"/>
        <v>-2.74</v>
      </c>
      <c r="L81" s="34"/>
      <c r="M81" s="24">
        <v>2</v>
      </c>
      <c r="N81" s="32">
        <f t="shared" si="26"/>
        <v>-2.74</v>
      </c>
      <c r="O81" s="32">
        <f t="shared" si="27"/>
        <v>0</v>
      </c>
      <c r="P81" s="42"/>
      <c r="Q81" s="35"/>
    </row>
    <row r="82" spans="1:17" x14ac:dyDescent="0.3">
      <c r="A82" s="55"/>
      <c r="B82" s="44">
        <v>-1.75</v>
      </c>
      <c r="C82" s="44">
        <v>3</v>
      </c>
      <c r="D82" s="44">
        <f t="shared" si="28"/>
        <v>-5.25</v>
      </c>
      <c r="L82" s="34"/>
      <c r="M82" s="24">
        <v>2</v>
      </c>
      <c r="N82" s="32">
        <f t="shared" si="26"/>
        <v>-3.5</v>
      </c>
      <c r="O82" s="32">
        <f t="shared" si="27"/>
        <v>-1.75</v>
      </c>
      <c r="P82" s="42"/>
      <c r="Q82" s="35"/>
    </row>
    <row r="83" spans="1:17" s="16" customFormat="1" ht="15" thickBot="1" x14ac:dyDescent="0.35">
      <c r="A83" s="61"/>
      <c r="B83" s="47"/>
      <c r="C83" s="47"/>
      <c r="D83" s="47">
        <f>SUM(D77:D82)</f>
        <v>49.962000000000003</v>
      </c>
      <c r="E83" s="48"/>
      <c r="F83" s="49">
        <f>SUM(F77:F82)</f>
        <v>11</v>
      </c>
      <c r="G83" s="49">
        <f>H83/F83</f>
        <v>1.3116363636363635</v>
      </c>
      <c r="H83" s="49">
        <f>SUM(H77:H82)</f>
        <v>14.427999999999999</v>
      </c>
      <c r="I83" s="48"/>
      <c r="J83" s="50"/>
      <c r="K83" s="50"/>
      <c r="L83" s="51"/>
      <c r="M83" s="24"/>
      <c r="N83" s="52">
        <f>SUM(N77:N82)</f>
        <v>29.18</v>
      </c>
      <c r="O83" s="52">
        <f>SUM(O77:O82)</f>
        <v>20.782000000000004</v>
      </c>
      <c r="P83" s="53"/>
      <c r="Q83" s="26">
        <f>H83</f>
        <v>14.427999999999999</v>
      </c>
    </row>
    <row r="84" spans="1:17" x14ac:dyDescent="0.3">
      <c r="A84" s="54" t="s">
        <v>30</v>
      </c>
      <c r="B84" s="37">
        <v>20.239999999999998</v>
      </c>
      <c r="C84" s="37">
        <v>3.5</v>
      </c>
      <c r="D84" s="37">
        <f>B84*C84</f>
        <v>70.839999999999989</v>
      </c>
      <c r="E84" s="38"/>
      <c r="F84" s="39">
        <v>18.27</v>
      </c>
      <c r="G84" s="39">
        <v>1.5</v>
      </c>
      <c r="H84" s="39">
        <f>F84*G84</f>
        <v>27.405000000000001</v>
      </c>
      <c r="I84" s="38"/>
      <c r="J84" s="40"/>
      <c r="K84" s="40"/>
      <c r="L84" s="41"/>
      <c r="M84" s="24">
        <v>2</v>
      </c>
      <c r="N84" s="32">
        <f t="shared" ref="N84:N89" si="30">B84*M84</f>
        <v>40.479999999999997</v>
      </c>
      <c r="O84" s="32">
        <f t="shared" ref="O84:O89" si="31">B84*(C84-M84)</f>
        <v>30.36</v>
      </c>
      <c r="P84" s="42">
        <f>B84</f>
        <v>20.239999999999998</v>
      </c>
      <c r="Q84" s="35"/>
    </row>
    <row r="85" spans="1:17" x14ac:dyDescent="0.3">
      <c r="A85" s="55"/>
      <c r="B85" s="44">
        <v>-1.85</v>
      </c>
      <c r="C85" s="44">
        <v>3</v>
      </c>
      <c r="D85" s="44">
        <f>B85*C85</f>
        <v>-5.5500000000000007</v>
      </c>
      <c r="F85" s="45">
        <v>0.78</v>
      </c>
      <c r="G85" s="45">
        <v>1.1000000000000001</v>
      </c>
      <c r="H85" s="45">
        <f>F85*G85</f>
        <v>0.8580000000000001</v>
      </c>
      <c r="L85" s="34"/>
      <c r="M85" s="24">
        <v>2</v>
      </c>
      <c r="N85" s="32">
        <f t="shared" si="30"/>
        <v>-3.7</v>
      </c>
      <c r="O85" s="32">
        <f t="shared" si="31"/>
        <v>-1.85</v>
      </c>
      <c r="P85" s="42"/>
      <c r="Q85" s="35"/>
    </row>
    <row r="86" spans="1:17" x14ac:dyDescent="0.3">
      <c r="A86" s="55"/>
      <c r="B86" s="44">
        <v>1.31</v>
      </c>
      <c r="C86" s="44">
        <v>1.17</v>
      </c>
      <c r="D86" s="44">
        <f t="shared" ref="D86:D89" si="32">B86*C86</f>
        <v>1.5327</v>
      </c>
      <c r="L86" s="34"/>
      <c r="M86" s="24">
        <v>1.17</v>
      </c>
      <c r="N86" s="32">
        <f t="shared" si="30"/>
        <v>1.5327</v>
      </c>
      <c r="O86" s="32">
        <f t="shared" si="31"/>
        <v>0</v>
      </c>
      <c r="P86" s="42"/>
      <c r="Q86" s="35"/>
    </row>
    <row r="87" spans="1:17" x14ac:dyDescent="0.3">
      <c r="A87" s="55"/>
      <c r="B87" s="44">
        <v>-1.1000000000000001</v>
      </c>
      <c r="C87" s="44">
        <v>2</v>
      </c>
      <c r="D87" s="44">
        <f t="shared" si="32"/>
        <v>-2.2000000000000002</v>
      </c>
      <c r="L87" s="34"/>
      <c r="M87" s="24">
        <v>2</v>
      </c>
      <c r="N87" s="32">
        <f t="shared" si="30"/>
        <v>-2.2000000000000002</v>
      </c>
      <c r="O87" s="32">
        <f t="shared" si="31"/>
        <v>0</v>
      </c>
      <c r="P87" s="42"/>
      <c r="Q87" s="35"/>
    </row>
    <row r="88" spans="1:17" x14ac:dyDescent="0.3">
      <c r="A88" s="55"/>
      <c r="B88" s="44">
        <v>-0.8</v>
      </c>
      <c r="C88" s="44">
        <v>2</v>
      </c>
      <c r="D88" s="44">
        <f t="shared" si="32"/>
        <v>-1.6</v>
      </c>
      <c r="L88" s="34"/>
      <c r="M88" s="24">
        <v>2</v>
      </c>
      <c r="N88" s="32">
        <f t="shared" si="30"/>
        <v>-1.6</v>
      </c>
      <c r="O88" s="32">
        <f t="shared" si="31"/>
        <v>0</v>
      </c>
      <c r="P88" s="42"/>
      <c r="Q88" s="35"/>
    </row>
    <row r="89" spans="1:17" x14ac:dyDescent="0.3">
      <c r="A89" s="55"/>
      <c r="B89" s="44">
        <v>1</v>
      </c>
      <c r="C89" s="44">
        <v>3</v>
      </c>
      <c r="D89" s="44">
        <f t="shared" si="32"/>
        <v>3</v>
      </c>
      <c r="L89" s="34"/>
      <c r="M89" s="24">
        <v>2</v>
      </c>
      <c r="N89" s="32">
        <f t="shared" si="30"/>
        <v>2</v>
      </c>
      <c r="O89" s="32">
        <f t="shared" si="31"/>
        <v>1</v>
      </c>
      <c r="P89" s="42"/>
      <c r="Q89" s="35"/>
    </row>
    <row r="90" spans="1:17" s="16" customFormat="1" ht="15" thickBot="1" x14ac:dyDescent="0.35">
      <c r="A90" s="61"/>
      <c r="B90" s="47"/>
      <c r="C90" s="47"/>
      <c r="D90" s="47">
        <f>SUM(D84:D89)</f>
        <v>66.022699999999986</v>
      </c>
      <c r="E90" s="48"/>
      <c r="F90" s="49">
        <f>SUM(F84:F89)</f>
        <v>19.05</v>
      </c>
      <c r="G90" s="49">
        <f>H90/F90</f>
        <v>1.4836220472440944</v>
      </c>
      <c r="H90" s="49">
        <f>SUM(H84:H89)</f>
        <v>28.263000000000002</v>
      </c>
      <c r="I90" s="48"/>
      <c r="J90" s="50"/>
      <c r="K90" s="50"/>
      <c r="L90" s="51"/>
      <c r="M90" s="24"/>
      <c r="N90" s="52">
        <f>SUM(N84:N89)</f>
        <v>36.512699999999988</v>
      </c>
      <c r="O90" s="52">
        <f>SUM(O84:O89)</f>
        <v>29.509999999999998</v>
      </c>
      <c r="P90" s="53"/>
      <c r="Q90" s="26">
        <f>H90</f>
        <v>28.263000000000002</v>
      </c>
    </row>
    <row r="91" spans="1:17" x14ac:dyDescent="0.3">
      <c r="A91" s="54" t="s">
        <v>31</v>
      </c>
      <c r="B91" s="37">
        <v>8</v>
      </c>
      <c r="C91" s="37">
        <v>2.8</v>
      </c>
      <c r="D91" s="37">
        <f>B91*C91</f>
        <v>22.4</v>
      </c>
      <c r="E91" s="38"/>
      <c r="F91" s="39">
        <v>3.2</v>
      </c>
      <c r="G91" s="39">
        <v>1.1000000000000001</v>
      </c>
      <c r="H91" s="39">
        <f>F91*G91</f>
        <v>3.5200000000000005</v>
      </c>
      <c r="I91" s="38"/>
      <c r="J91" s="40">
        <v>8.6</v>
      </c>
      <c r="K91" s="40">
        <v>2</v>
      </c>
      <c r="L91" s="41">
        <f>J91*K91</f>
        <v>17.2</v>
      </c>
      <c r="M91" s="24">
        <v>2</v>
      </c>
      <c r="N91" s="32">
        <f>B91*M91</f>
        <v>16</v>
      </c>
      <c r="O91" s="32">
        <f>B91*(C91-M91)</f>
        <v>6.3999999999999986</v>
      </c>
      <c r="P91" s="42">
        <f>B91</f>
        <v>8</v>
      </c>
      <c r="Q91" s="35"/>
    </row>
    <row r="92" spans="1:17" x14ac:dyDescent="0.3">
      <c r="A92" s="55"/>
      <c r="B92" s="44">
        <v>-0.8</v>
      </c>
      <c r="C92" s="44">
        <v>2</v>
      </c>
      <c r="D92" s="44">
        <f>B92*C92</f>
        <v>-1.6</v>
      </c>
      <c r="J92" s="33">
        <v>-0.8</v>
      </c>
      <c r="K92" s="33">
        <v>2</v>
      </c>
      <c r="L92" s="34">
        <f>J92*K92</f>
        <v>-1.6</v>
      </c>
      <c r="M92" s="24">
        <v>2</v>
      </c>
      <c r="N92" s="32">
        <f>B92*M92</f>
        <v>-1.6</v>
      </c>
      <c r="O92" s="32">
        <f>B92*(C92-M92)</f>
        <v>0</v>
      </c>
      <c r="P92" s="42"/>
      <c r="Q92" s="35"/>
    </row>
    <row r="93" spans="1:17" x14ac:dyDescent="0.3">
      <c r="A93" s="55"/>
      <c r="B93" s="44">
        <v>0.6</v>
      </c>
      <c r="C93" s="44">
        <v>2.8</v>
      </c>
      <c r="D93" s="44">
        <f t="shared" ref="D93" si="33">B93*C93</f>
        <v>1.68</v>
      </c>
      <c r="L93" s="34"/>
      <c r="M93" s="24">
        <v>2</v>
      </c>
      <c r="N93" s="32">
        <f>B93*M93</f>
        <v>1.2</v>
      </c>
      <c r="O93" s="32">
        <f>B93*(C93-M93)</f>
        <v>0.47999999999999987</v>
      </c>
      <c r="P93" s="42"/>
      <c r="Q93" s="35"/>
    </row>
    <row r="94" spans="1:17" s="16" customFormat="1" ht="15" thickBot="1" x14ac:dyDescent="0.35">
      <c r="A94" s="61"/>
      <c r="B94" s="47"/>
      <c r="C94" s="47"/>
      <c r="D94" s="47">
        <f>SUM(D91:D93)</f>
        <v>22.479999999999997</v>
      </c>
      <c r="E94" s="48"/>
      <c r="F94" s="49"/>
      <c r="G94" s="49"/>
      <c r="H94" s="49">
        <f>SUM(H91:H93)</f>
        <v>3.5200000000000005</v>
      </c>
      <c r="I94" s="48"/>
      <c r="J94" s="50"/>
      <c r="K94" s="50"/>
      <c r="L94" s="51">
        <f>SUM(L91:L93)</f>
        <v>15.6</v>
      </c>
      <c r="M94" s="24"/>
      <c r="N94" s="52">
        <f>SUM(N91:N93)</f>
        <v>15.6</v>
      </c>
      <c r="O94" s="52">
        <f>SUM(O91:O93)</f>
        <v>6.8799999999999981</v>
      </c>
      <c r="P94" s="53"/>
      <c r="Q94" s="26">
        <f>H94</f>
        <v>3.5200000000000005</v>
      </c>
    </row>
    <row r="95" spans="1:17" x14ac:dyDescent="0.3">
      <c r="A95" s="54" t="s">
        <v>32</v>
      </c>
      <c r="B95" s="37">
        <v>21.6</v>
      </c>
      <c r="C95" s="37">
        <v>3</v>
      </c>
      <c r="D95" s="37">
        <f>B95*C95</f>
        <v>64.800000000000011</v>
      </c>
      <c r="E95" s="38"/>
      <c r="F95" s="39">
        <v>19.600000000000001</v>
      </c>
      <c r="G95" s="39">
        <v>1.5</v>
      </c>
      <c r="H95" s="39">
        <f>F95*G95</f>
        <v>29.400000000000002</v>
      </c>
      <c r="I95" s="38"/>
      <c r="J95" s="40"/>
      <c r="K95" s="40"/>
      <c r="L95" s="41"/>
      <c r="M95" s="24">
        <v>2</v>
      </c>
      <c r="N95" s="32">
        <f t="shared" ref="N95:N104" si="34">B95*M95</f>
        <v>43.2</v>
      </c>
      <c r="O95" s="32">
        <f t="shared" ref="O95:O104" si="35">B95*(C95-M95)</f>
        <v>21.6</v>
      </c>
      <c r="P95" s="42">
        <f>B95</f>
        <v>21.6</v>
      </c>
      <c r="Q95" s="35"/>
    </row>
    <row r="96" spans="1:17" x14ac:dyDescent="0.3">
      <c r="A96" s="55"/>
      <c r="B96" s="44">
        <v>-1.75</v>
      </c>
      <c r="C96" s="44">
        <v>3</v>
      </c>
      <c r="D96" s="44">
        <f t="shared" ref="D96:D104" si="36">B96*C96</f>
        <v>-5.25</v>
      </c>
      <c r="F96" s="45">
        <v>1.39</v>
      </c>
      <c r="G96" s="45">
        <v>1.1000000000000001</v>
      </c>
      <c r="H96" s="45">
        <f>F96*G96</f>
        <v>1.5289999999999999</v>
      </c>
      <c r="L96" s="34"/>
      <c r="M96" s="24">
        <v>2</v>
      </c>
      <c r="N96" s="32">
        <f t="shared" si="34"/>
        <v>-3.5</v>
      </c>
      <c r="O96" s="32">
        <f t="shared" si="35"/>
        <v>-1.75</v>
      </c>
      <c r="P96" s="42"/>
      <c r="Q96" s="35"/>
    </row>
    <row r="97" spans="1:17" x14ac:dyDescent="0.3">
      <c r="A97" s="55"/>
      <c r="B97" s="44">
        <v>2.2000000000000002</v>
      </c>
      <c r="C97" s="44">
        <v>3</v>
      </c>
      <c r="D97" s="44">
        <f t="shared" si="36"/>
        <v>6.6000000000000005</v>
      </c>
      <c r="F97" s="45">
        <v>1.43</v>
      </c>
      <c r="G97" s="45">
        <v>1.1000000000000001</v>
      </c>
      <c r="H97" s="45">
        <f t="shared" ref="H97:H98" si="37">F97*G97</f>
        <v>1.573</v>
      </c>
      <c r="L97" s="34"/>
      <c r="M97" s="24">
        <v>2</v>
      </c>
      <c r="N97" s="32">
        <f t="shared" si="34"/>
        <v>4.4000000000000004</v>
      </c>
      <c r="O97" s="32">
        <f t="shared" si="35"/>
        <v>2.2000000000000002</v>
      </c>
      <c r="P97" s="42"/>
      <c r="Q97" s="35"/>
    </row>
    <row r="98" spans="1:17" x14ac:dyDescent="0.3">
      <c r="A98" s="55"/>
      <c r="B98" s="44">
        <v>1.1499999999999999</v>
      </c>
      <c r="C98" s="44">
        <v>1.24</v>
      </c>
      <c r="D98" s="44">
        <f t="shared" si="36"/>
        <v>1.4259999999999999</v>
      </c>
      <c r="F98" s="45">
        <v>1.01</v>
      </c>
      <c r="G98" s="45">
        <v>1.1000000000000001</v>
      </c>
      <c r="H98" s="45">
        <f t="shared" si="37"/>
        <v>1.1110000000000002</v>
      </c>
      <c r="L98" s="34"/>
      <c r="M98" s="24">
        <v>1.24</v>
      </c>
      <c r="N98" s="32">
        <f t="shared" si="34"/>
        <v>1.4259999999999999</v>
      </c>
      <c r="O98" s="32">
        <f t="shared" si="35"/>
        <v>0</v>
      </c>
      <c r="P98" s="42"/>
      <c r="Q98" s="35"/>
    </row>
    <row r="99" spans="1:17" x14ac:dyDescent="0.3">
      <c r="A99" s="55"/>
      <c r="B99" s="44">
        <v>-1.78</v>
      </c>
      <c r="C99" s="44">
        <v>3</v>
      </c>
      <c r="D99" s="44">
        <f t="shared" si="36"/>
        <v>-5.34</v>
      </c>
      <c r="L99" s="34"/>
      <c r="M99" s="24">
        <v>2</v>
      </c>
      <c r="N99" s="32">
        <f t="shared" si="34"/>
        <v>-3.56</v>
      </c>
      <c r="O99" s="32">
        <f t="shared" si="35"/>
        <v>-1.78</v>
      </c>
      <c r="P99" s="42"/>
      <c r="Q99" s="35"/>
    </row>
    <row r="100" spans="1:17" x14ac:dyDescent="0.3">
      <c r="A100" s="55"/>
      <c r="B100" s="44">
        <v>2.2000000000000002</v>
      </c>
      <c r="C100" s="44">
        <v>3</v>
      </c>
      <c r="D100" s="44">
        <f t="shared" si="36"/>
        <v>6.6000000000000005</v>
      </c>
      <c r="L100" s="34"/>
      <c r="M100" s="24">
        <v>2</v>
      </c>
      <c r="N100" s="32">
        <f t="shared" si="34"/>
        <v>4.4000000000000004</v>
      </c>
      <c r="O100" s="32">
        <f t="shared" si="35"/>
        <v>2.2000000000000002</v>
      </c>
      <c r="P100" s="42"/>
      <c r="Q100" s="35"/>
    </row>
    <row r="101" spans="1:17" x14ac:dyDescent="0.3">
      <c r="A101" s="55"/>
      <c r="B101" s="44">
        <v>1.18</v>
      </c>
      <c r="C101" s="44">
        <v>1.1000000000000001</v>
      </c>
      <c r="D101" s="44">
        <f t="shared" si="36"/>
        <v>1.298</v>
      </c>
      <c r="L101" s="34"/>
      <c r="M101" s="24">
        <v>1.1000000000000001</v>
      </c>
      <c r="N101" s="32">
        <f t="shared" si="34"/>
        <v>1.298</v>
      </c>
      <c r="O101" s="32">
        <f t="shared" si="35"/>
        <v>0</v>
      </c>
      <c r="P101" s="42"/>
      <c r="Q101" s="35"/>
    </row>
    <row r="102" spans="1:17" x14ac:dyDescent="0.3">
      <c r="A102" s="55"/>
      <c r="B102" s="44">
        <v>-1.67</v>
      </c>
      <c r="C102" s="44">
        <v>3</v>
      </c>
      <c r="D102" s="44">
        <f t="shared" si="36"/>
        <v>-5.01</v>
      </c>
      <c r="L102" s="34"/>
      <c r="M102" s="24">
        <v>2</v>
      </c>
      <c r="N102" s="32">
        <f t="shared" si="34"/>
        <v>-3.34</v>
      </c>
      <c r="O102" s="32">
        <f t="shared" si="35"/>
        <v>-1.67</v>
      </c>
      <c r="P102" s="42"/>
      <c r="Q102" s="35"/>
    </row>
    <row r="103" spans="1:17" x14ac:dyDescent="0.3">
      <c r="A103" s="55"/>
      <c r="B103" s="44">
        <v>1.6</v>
      </c>
      <c r="C103" s="44">
        <v>3</v>
      </c>
      <c r="D103" s="44">
        <f t="shared" si="36"/>
        <v>4.8000000000000007</v>
      </c>
      <c r="L103" s="34"/>
      <c r="M103" s="24">
        <v>2</v>
      </c>
      <c r="N103" s="32">
        <f t="shared" si="34"/>
        <v>3.2</v>
      </c>
      <c r="O103" s="32">
        <f t="shared" si="35"/>
        <v>1.6</v>
      </c>
      <c r="P103" s="42"/>
      <c r="Q103" s="35"/>
    </row>
    <row r="104" spans="1:17" x14ac:dyDescent="0.3">
      <c r="A104" s="55"/>
      <c r="B104" s="44">
        <v>-0.8</v>
      </c>
      <c r="C104" s="44">
        <v>2</v>
      </c>
      <c r="D104" s="44">
        <f t="shared" si="36"/>
        <v>-1.6</v>
      </c>
      <c r="L104" s="34"/>
      <c r="M104" s="24">
        <v>2</v>
      </c>
      <c r="N104" s="32">
        <f t="shared" si="34"/>
        <v>-1.6</v>
      </c>
      <c r="O104" s="32">
        <f t="shared" si="35"/>
        <v>0</v>
      </c>
      <c r="P104" s="42"/>
      <c r="Q104" s="35"/>
    </row>
    <row r="105" spans="1:17" s="16" customFormat="1" ht="15" thickBot="1" x14ac:dyDescent="0.35">
      <c r="A105" s="61"/>
      <c r="B105" s="47"/>
      <c r="C105" s="47"/>
      <c r="D105" s="47">
        <f>SUM(D95:D104)</f>
        <v>68.323999999999998</v>
      </c>
      <c r="E105" s="48"/>
      <c r="F105" s="49">
        <f>SUM(F95:F104)</f>
        <v>23.430000000000003</v>
      </c>
      <c r="G105" s="49">
        <f>H105/F105</f>
        <v>1.434613743064447</v>
      </c>
      <c r="H105" s="49">
        <f>SUM(H95:H104)</f>
        <v>33.613</v>
      </c>
      <c r="I105" s="48"/>
      <c r="J105" s="50"/>
      <c r="K105" s="50"/>
      <c r="L105" s="51"/>
      <c r="M105" s="24"/>
      <c r="N105" s="52">
        <f>SUM(N95:N104)</f>
        <v>45.923999999999999</v>
      </c>
      <c r="O105" s="52">
        <f>SUM(O95:O104)</f>
        <v>22.4</v>
      </c>
      <c r="P105" s="53"/>
      <c r="Q105" s="26">
        <f>H105</f>
        <v>33.613</v>
      </c>
    </row>
    <row r="106" spans="1:17" x14ac:dyDescent="0.3">
      <c r="A106" s="54" t="s">
        <v>33</v>
      </c>
      <c r="B106" s="37">
        <v>6.61</v>
      </c>
      <c r="C106" s="37">
        <v>2</v>
      </c>
      <c r="D106" s="37">
        <f>B106*C106</f>
        <v>13.22</v>
      </c>
      <c r="E106" s="38"/>
      <c r="F106" s="39">
        <v>2.6</v>
      </c>
      <c r="G106" s="39">
        <v>1.1000000000000001</v>
      </c>
      <c r="H106" s="39">
        <f>F106*G106</f>
        <v>2.8600000000000003</v>
      </c>
      <c r="I106" s="38"/>
      <c r="J106" s="40">
        <v>7.2</v>
      </c>
      <c r="K106" s="40">
        <v>2</v>
      </c>
      <c r="L106" s="41">
        <f>J106*K106</f>
        <v>14.4</v>
      </c>
      <c r="M106" s="24">
        <v>2</v>
      </c>
      <c r="N106" s="32">
        <f>B106*M106</f>
        <v>13.22</v>
      </c>
      <c r="O106" s="32">
        <f>B106*(C106-M106)</f>
        <v>0</v>
      </c>
      <c r="P106" s="42">
        <f>B106</f>
        <v>6.61</v>
      </c>
      <c r="Q106" s="35"/>
    </row>
    <row r="107" spans="1:17" x14ac:dyDescent="0.3">
      <c r="A107" s="55"/>
      <c r="B107" s="44">
        <v>0.6</v>
      </c>
      <c r="C107" s="44">
        <v>2</v>
      </c>
      <c r="D107" s="44">
        <f>B107*C107</f>
        <v>1.2</v>
      </c>
      <c r="J107" s="33">
        <v>-0.8</v>
      </c>
      <c r="K107" s="33">
        <v>2</v>
      </c>
      <c r="L107" s="34">
        <f>J107*K107</f>
        <v>-1.6</v>
      </c>
      <c r="M107" s="24">
        <v>2</v>
      </c>
      <c r="N107" s="32">
        <f>B107*M107</f>
        <v>1.2</v>
      </c>
      <c r="O107" s="32">
        <f>B107*(C107-M107)</f>
        <v>0</v>
      </c>
      <c r="P107" s="42"/>
      <c r="Q107" s="35"/>
    </row>
    <row r="108" spans="1:17" x14ac:dyDescent="0.3">
      <c r="A108" s="55"/>
      <c r="B108" s="44">
        <v>-0.8</v>
      </c>
      <c r="C108" s="44">
        <v>2</v>
      </c>
      <c r="D108" s="44">
        <f t="shared" ref="D108" si="38">B108*C108</f>
        <v>-1.6</v>
      </c>
      <c r="L108" s="34"/>
      <c r="M108" s="24">
        <v>2</v>
      </c>
      <c r="N108" s="32">
        <f>B108*M108</f>
        <v>-1.6</v>
      </c>
      <c r="O108" s="32">
        <f>B108*(C108-M108)</f>
        <v>0</v>
      </c>
      <c r="P108" s="42"/>
      <c r="Q108" s="35"/>
    </row>
    <row r="109" spans="1:17" s="16" customFormat="1" ht="15" thickBot="1" x14ac:dyDescent="0.35">
      <c r="A109" s="61"/>
      <c r="B109" s="47"/>
      <c r="C109" s="47"/>
      <c r="D109" s="47">
        <f>SUM(D106:D108)</f>
        <v>12.82</v>
      </c>
      <c r="E109" s="48"/>
      <c r="F109" s="49"/>
      <c r="G109" s="49"/>
      <c r="H109" s="49">
        <f>SUM(H106:H108)</f>
        <v>2.8600000000000003</v>
      </c>
      <c r="I109" s="48"/>
      <c r="J109" s="50"/>
      <c r="K109" s="50"/>
      <c r="L109" s="51">
        <f>SUM(L106:L108)</f>
        <v>12.8</v>
      </c>
      <c r="M109" s="24"/>
      <c r="N109" s="52">
        <f>SUM(N106:N108)</f>
        <v>12.82</v>
      </c>
      <c r="O109" s="52">
        <f>SUM(O106:O108)</f>
        <v>0</v>
      </c>
      <c r="P109" s="53"/>
      <c r="Q109" s="26">
        <f>H109</f>
        <v>2.8600000000000003</v>
      </c>
    </row>
    <row r="110" spans="1:17" x14ac:dyDescent="0.3">
      <c r="A110" s="54" t="s">
        <v>34</v>
      </c>
      <c r="B110" s="37">
        <v>52.17</v>
      </c>
      <c r="C110" s="37">
        <v>4.4000000000000004</v>
      </c>
      <c r="D110" s="37">
        <f>B110*C110</f>
        <v>229.54800000000003</v>
      </c>
      <c r="E110" s="38"/>
      <c r="F110" s="39">
        <v>80.42</v>
      </c>
      <c r="G110" s="39">
        <v>1.2</v>
      </c>
      <c r="H110" s="39">
        <f>F110*G110</f>
        <v>96.504000000000005</v>
      </c>
      <c r="I110" s="38"/>
      <c r="J110" s="40"/>
      <c r="K110" s="40"/>
      <c r="L110" s="41"/>
      <c r="M110" s="24">
        <v>2</v>
      </c>
      <c r="N110" s="32">
        <f t="shared" ref="N110:N117" si="39">B110*M110</f>
        <v>104.34</v>
      </c>
      <c r="O110" s="32">
        <f t="shared" ref="O110:O117" si="40">B110*(C110-M110)</f>
        <v>125.20800000000003</v>
      </c>
      <c r="P110" s="42">
        <f>B110</f>
        <v>52.17</v>
      </c>
      <c r="Q110" s="35"/>
    </row>
    <row r="111" spans="1:17" x14ac:dyDescent="0.3">
      <c r="A111" s="55"/>
      <c r="B111" s="44">
        <v>-2.2599999999999998</v>
      </c>
      <c r="C111" s="44">
        <v>4.3</v>
      </c>
      <c r="D111" s="44">
        <f>B111*C111</f>
        <v>-9.7179999999999982</v>
      </c>
      <c r="F111" s="45">
        <v>1.35</v>
      </c>
      <c r="G111" s="45">
        <v>1.1000000000000001</v>
      </c>
      <c r="H111" s="45">
        <f>F111*G111</f>
        <v>1.4850000000000003</v>
      </c>
      <c r="L111" s="34"/>
      <c r="M111" s="24">
        <v>2</v>
      </c>
      <c r="N111" s="32">
        <f t="shared" si="39"/>
        <v>-4.5199999999999996</v>
      </c>
      <c r="O111" s="32">
        <f t="shared" si="40"/>
        <v>-5.1979999999999995</v>
      </c>
      <c r="P111" s="42"/>
      <c r="Q111" s="35"/>
    </row>
    <row r="112" spans="1:17" x14ac:dyDescent="0.3">
      <c r="A112" s="55"/>
      <c r="B112" s="44">
        <f>-5*0.9</f>
        <v>-4.5</v>
      </c>
      <c r="C112" s="44">
        <v>2</v>
      </c>
      <c r="D112" s="44">
        <f t="shared" ref="D112:D117" si="41">B112*C112</f>
        <v>-9</v>
      </c>
      <c r="F112" s="45">
        <v>1.1499999999999999</v>
      </c>
      <c r="G112" s="45">
        <v>1.1000000000000001</v>
      </c>
      <c r="H112" s="45">
        <f t="shared" ref="H112:H115" si="42">F112*G112</f>
        <v>1.2649999999999999</v>
      </c>
      <c r="L112" s="34"/>
      <c r="M112" s="24">
        <v>2</v>
      </c>
      <c r="N112" s="32">
        <f t="shared" si="39"/>
        <v>-9</v>
      </c>
      <c r="O112" s="32">
        <f t="shared" si="40"/>
        <v>0</v>
      </c>
      <c r="P112" s="42"/>
      <c r="Q112" s="35"/>
    </row>
    <row r="113" spans="1:17" x14ac:dyDescent="0.3">
      <c r="A113" s="55"/>
      <c r="B113" s="44">
        <v>-2.2000000000000002</v>
      </c>
      <c r="C113" s="44">
        <v>2</v>
      </c>
      <c r="D113" s="44">
        <f t="shared" si="41"/>
        <v>-4.4000000000000004</v>
      </c>
      <c r="F113" s="45">
        <v>1.17</v>
      </c>
      <c r="G113" s="45">
        <v>1.1000000000000001</v>
      </c>
      <c r="H113" s="45">
        <f t="shared" si="42"/>
        <v>1.2869999999999999</v>
      </c>
      <c r="L113" s="34"/>
      <c r="M113" s="24">
        <v>2</v>
      </c>
      <c r="N113" s="32">
        <f t="shared" si="39"/>
        <v>-4.4000000000000004</v>
      </c>
      <c r="O113" s="32">
        <f t="shared" si="40"/>
        <v>0</v>
      </c>
      <c r="P113" s="42"/>
      <c r="Q113" s="35"/>
    </row>
    <row r="114" spans="1:17" x14ac:dyDescent="0.3">
      <c r="A114" s="55"/>
      <c r="B114" s="44">
        <f>-5*1.78</f>
        <v>-8.9</v>
      </c>
      <c r="C114" s="44">
        <v>3.5</v>
      </c>
      <c r="D114" s="44">
        <f t="shared" si="41"/>
        <v>-31.150000000000002</v>
      </c>
      <c r="F114" s="45">
        <v>1.1599999999999999</v>
      </c>
      <c r="G114" s="45">
        <v>1.1000000000000001</v>
      </c>
      <c r="H114" s="45">
        <f t="shared" si="42"/>
        <v>1.276</v>
      </c>
      <c r="L114" s="34"/>
      <c r="M114" s="24">
        <v>2</v>
      </c>
      <c r="N114" s="32">
        <f t="shared" si="39"/>
        <v>-17.8</v>
      </c>
      <c r="O114" s="32">
        <f t="shared" si="40"/>
        <v>-13.350000000000001</v>
      </c>
      <c r="P114" s="42"/>
      <c r="Q114" s="35"/>
    </row>
    <row r="115" spans="1:17" x14ac:dyDescent="0.3">
      <c r="A115" s="55"/>
      <c r="B115" s="44">
        <f>5*1.18</f>
        <v>5.8999999999999995</v>
      </c>
      <c r="C115" s="44">
        <v>1.1499999999999999</v>
      </c>
      <c r="D115" s="44">
        <f t="shared" si="41"/>
        <v>6.7849999999999993</v>
      </c>
      <c r="F115" s="45">
        <v>1.1599999999999999</v>
      </c>
      <c r="G115" s="45">
        <v>1.1000000000000001</v>
      </c>
      <c r="H115" s="45">
        <f t="shared" si="42"/>
        <v>1.276</v>
      </c>
      <c r="L115" s="34"/>
      <c r="M115" s="24">
        <v>1.1499999999999999</v>
      </c>
      <c r="N115" s="32">
        <f t="shared" si="39"/>
        <v>6.7849999999999993</v>
      </c>
      <c r="O115" s="32">
        <f t="shared" si="40"/>
        <v>0</v>
      </c>
      <c r="P115" s="42"/>
      <c r="Q115" s="35"/>
    </row>
    <row r="116" spans="1:17" x14ac:dyDescent="0.3">
      <c r="A116" s="55"/>
      <c r="B116" s="44">
        <f>4*1.8+2.2</f>
        <v>9.4</v>
      </c>
      <c r="C116" s="44">
        <v>3.5</v>
      </c>
      <c r="D116" s="44">
        <f t="shared" si="41"/>
        <v>32.9</v>
      </c>
      <c r="L116" s="34"/>
      <c r="M116" s="24">
        <v>2</v>
      </c>
      <c r="N116" s="32">
        <f t="shared" si="39"/>
        <v>18.8</v>
      </c>
      <c r="O116" s="32">
        <f t="shared" si="40"/>
        <v>14.100000000000001</v>
      </c>
      <c r="P116" s="42"/>
      <c r="Q116" s="35"/>
    </row>
    <row r="117" spans="1:17" x14ac:dyDescent="0.3">
      <c r="A117" s="55"/>
      <c r="B117" s="44">
        <v>-1.2</v>
      </c>
      <c r="C117" s="44">
        <v>2</v>
      </c>
      <c r="D117" s="44">
        <f t="shared" si="41"/>
        <v>-2.4</v>
      </c>
      <c r="L117" s="34"/>
      <c r="M117" s="24">
        <v>2</v>
      </c>
      <c r="N117" s="32">
        <f t="shared" si="39"/>
        <v>-2.4</v>
      </c>
      <c r="O117" s="32">
        <f t="shared" si="40"/>
        <v>0</v>
      </c>
      <c r="P117" s="42"/>
      <c r="Q117" s="35"/>
    </row>
    <row r="118" spans="1:17" s="16" customFormat="1" ht="15" thickBot="1" x14ac:dyDescent="0.35">
      <c r="A118" s="61"/>
      <c r="B118" s="47"/>
      <c r="C118" s="47"/>
      <c r="D118" s="47">
        <f>SUM(D110:D117)</f>
        <v>212.56500000000003</v>
      </c>
      <c r="E118" s="48"/>
      <c r="F118" s="49">
        <f>SUM(F110:F117)</f>
        <v>86.41</v>
      </c>
      <c r="G118" s="49">
        <f>H118/F118</f>
        <v>1.1930679319523205</v>
      </c>
      <c r="H118" s="49">
        <f>SUM(H110:H117)</f>
        <v>103.093</v>
      </c>
      <c r="I118" s="48"/>
      <c r="J118" s="50"/>
      <c r="K118" s="50"/>
      <c r="L118" s="51"/>
      <c r="M118" s="24"/>
      <c r="N118" s="52">
        <f>SUM(N110:N117)</f>
        <v>91.804999999999993</v>
      </c>
      <c r="O118" s="52">
        <f>SUM(O110:O117)</f>
        <v>120.76000000000002</v>
      </c>
      <c r="P118" s="53"/>
      <c r="Q118" s="26">
        <f>H118</f>
        <v>103.093</v>
      </c>
    </row>
    <row r="119" spans="1:17" x14ac:dyDescent="0.3">
      <c r="A119" s="54" t="s">
        <v>35</v>
      </c>
      <c r="B119" s="37">
        <v>10.78</v>
      </c>
      <c r="C119" s="37">
        <v>3.3</v>
      </c>
      <c r="D119" s="37">
        <f>B119*C119</f>
        <v>35.573999999999998</v>
      </c>
      <c r="E119" s="38"/>
      <c r="F119" s="39">
        <v>7.12</v>
      </c>
      <c r="G119" s="39">
        <v>1.5</v>
      </c>
      <c r="H119" s="39">
        <f>F119*G119</f>
        <v>10.68</v>
      </c>
      <c r="I119" s="38"/>
      <c r="J119" s="40">
        <v>5</v>
      </c>
      <c r="K119" s="40">
        <v>2</v>
      </c>
      <c r="L119" s="41">
        <f>J119*K119</f>
        <v>10</v>
      </c>
      <c r="M119" s="24">
        <v>2</v>
      </c>
      <c r="N119" s="32">
        <f t="shared" ref="N119:N125" si="43">B119*M119</f>
        <v>21.56</v>
      </c>
      <c r="O119" s="32">
        <f t="shared" ref="O119:O125" si="44">B119*(C119-M119)</f>
        <v>14.013999999999998</v>
      </c>
      <c r="P119" s="42">
        <f>B119</f>
        <v>10.78</v>
      </c>
      <c r="Q119" s="35"/>
    </row>
    <row r="120" spans="1:17" x14ac:dyDescent="0.3">
      <c r="A120" s="55"/>
      <c r="B120" s="44">
        <v>-1.32</v>
      </c>
      <c r="C120" s="44">
        <v>2</v>
      </c>
      <c r="D120" s="44">
        <f>B120*C120</f>
        <v>-2.64</v>
      </c>
      <c r="F120" s="45">
        <v>0.64</v>
      </c>
      <c r="G120" s="45">
        <v>1.1000000000000001</v>
      </c>
      <c r="H120" s="45">
        <f>F120*G120</f>
        <v>0.70400000000000007</v>
      </c>
      <c r="J120" s="33">
        <v>5.6</v>
      </c>
      <c r="K120" s="33">
        <v>2</v>
      </c>
      <c r="L120" s="34">
        <f>J120*K120</f>
        <v>11.2</v>
      </c>
      <c r="M120" s="24">
        <v>2</v>
      </c>
      <c r="N120" s="32">
        <f t="shared" si="43"/>
        <v>-2.64</v>
      </c>
      <c r="O120" s="32">
        <f t="shared" si="44"/>
        <v>0</v>
      </c>
      <c r="P120" s="42"/>
      <c r="Q120" s="35"/>
    </row>
    <row r="121" spans="1:17" x14ac:dyDescent="0.3">
      <c r="A121" s="55"/>
      <c r="B121" s="44">
        <v>1.6</v>
      </c>
      <c r="C121" s="44">
        <v>2</v>
      </c>
      <c r="D121" s="44">
        <f t="shared" ref="D121:D125" si="45">B121*C121</f>
        <v>3.2</v>
      </c>
      <c r="F121" s="45">
        <v>0.56999999999999995</v>
      </c>
      <c r="G121" s="45">
        <v>1.1000000000000001</v>
      </c>
      <c r="H121" s="45">
        <f t="shared" ref="H121:H122" si="46">F121*G121</f>
        <v>0.627</v>
      </c>
      <c r="L121" s="34"/>
      <c r="M121" s="24">
        <v>2</v>
      </c>
      <c r="N121" s="32">
        <f t="shared" si="43"/>
        <v>3.2</v>
      </c>
      <c r="O121" s="32">
        <f t="shared" si="44"/>
        <v>0</v>
      </c>
      <c r="P121" s="42"/>
      <c r="Q121" s="35"/>
    </row>
    <row r="122" spans="1:17" x14ac:dyDescent="0.3">
      <c r="A122" s="55"/>
      <c r="B122" s="44">
        <v>0.7</v>
      </c>
      <c r="C122" s="44">
        <v>3</v>
      </c>
      <c r="D122" s="44">
        <f t="shared" si="45"/>
        <v>2.0999999999999996</v>
      </c>
      <c r="F122" s="45">
        <v>1.1299999999999999</v>
      </c>
      <c r="G122" s="45">
        <v>1.1000000000000001</v>
      </c>
      <c r="H122" s="45">
        <f t="shared" si="46"/>
        <v>1.2429999999999999</v>
      </c>
      <c r="L122" s="34"/>
      <c r="M122" s="24">
        <v>2</v>
      </c>
      <c r="N122" s="32">
        <f t="shared" si="43"/>
        <v>1.4</v>
      </c>
      <c r="O122" s="32">
        <f t="shared" si="44"/>
        <v>0.7</v>
      </c>
      <c r="P122" s="42"/>
      <c r="Q122" s="35"/>
    </row>
    <row r="123" spans="1:17" x14ac:dyDescent="0.3">
      <c r="A123" s="55"/>
      <c r="B123" s="44">
        <v>-1.7</v>
      </c>
      <c r="C123" s="44">
        <v>3</v>
      </c>
      <c r="D123" s="44">
        <f t="shared" si="45"/>
        <v>-5.0999999999999996</v>
      </c>
      <c r="L123" s="34"/>
      <c r="M123" s="24">
        <v>2</v>
      </c>
      <c r="N123" s="32">
        <f t="shared" si="43"/>
        <v>-3.4</v>
      </c>
      <c r="O123" s="32">
        <f t="shared" si="44"/>
        <v>-1.7</v>
      </c>
      <c r="P123" s="42"/>
      <c r="Q123" s="35"/>
    </row>
    <row r="124" spans="1:17" x14ac:dyDescent="0.3">
      <c r="A124" s="55"/>
      <c r="B124" s="44">
        <v>1.8</v>
      </c>
      <c r="C124" s="44">
        <v>3</v>
      </c>
      <c r="D124" s="44">
        <f t="shared" si="45"/>
        <v>5.4</v>
      </c>
      <c r="L124" s="34"/>
      <c r="M124" s="24">
        <v>2</v>
      </c>
      <c r="N124" s="32">
        <f t="shared" si="43"/>
        <v>3.6</v>
      </c>
      <c r="O124" s="32">
        <f t="shared" si="44"/>
        <v>1.8</v>
      </c>
      <c r="P124" s="42"/>
      <c r="Q124" s="35"/>
    </row>
    <row r="125" spans="1:17" x14ac:dyDescent="0.3">
      <c r="A125" s="55"/>
      <c r="B125" s="44">
        <v>1.29</v>
      </c>
      <c r="C125" s="44">
        <v>1.1499999999999999</v>
      </c>
      <c r="D125" s="44">
        <f t="shared" si="45"/>
        <v>1.4834999999999998</v>
      </c>
      <c r="L125" s="34"/>
      <c r="M125" s="24">
        <v>1.1499999999999999</v>
      </c>
      <c r="N125" s="32">
        <f t="shared" si="43"/>
        <v>1.4834999999999998</v>
      </c>
      <c r="O125" s="32">
        <f t="shared" si="44"/>
        <v>0</v>
      </c>
      <c r="P125" s="42"/>
      <c r="Q125" s="35"/>
    </row>
    <row r="126" spans="1:17" s="16" customFormat="1" ht="15" thickBot="1" x14ac:dyDescent="0.35">
      <c r="A126" s="61"/>
      <c r="B126" s="47"/>
      <c r="C126" s="47"/>
      <c r="D126" s="47">
        <f>SUM(D119:D125)</f>
        <v>40.017499999999998</v>
      </c>
      <c r="E126" s="48"/>
      <c r="F126" s="49">
        <f>SUM(F119:F125)</f>
        <v>9.4600000000000009</v>
      </c>
      <c r="G126" s="49"/>
      <c r="H126" s="49">
        <f>SUM(H119:H125)</f>
        <v>13.254000000000001</v>
      </c>
      <c r="I126" s="48"/>
      <c r="J126" s="50"/>
      <c r="K126" s="50"/>
      <c r="L126" s="51">
        <f>SUM(L109)</f>
        <v>12.8</v>
      </c>
      <c r="M126" s="24"/>
      <c r="N126" s="52">
        <f>SUM(N119:N125)</f>
        <v>25.203499999999998</v>
      </c>
      <c r="O126" s="52">
        <f>SUM(O119:O125)</f>
        <v>14.813999999999998</v>
      </c>
      <c r="P126" s="53"/>
      <c r="Q126" s="26">
        <f>H126</f>
        <v>13.254000000000001</v>
      </c>
    </row>
    <row r="127" spans="1:17" x14ac:dyDescent="0.3">
      <c r="A127" s="54" t="s">
        <v>36</v>
      </c>
      <c r="B127" s="37">
        <v>46.3</v>
      </c>
      <c r="C127" s="37">
        <v>4.3</v>
      </c>
      <c r="D127" s="37">
        <f>B127*C127</f>
        <v>199.08999999999997</v>
      </c>
      <c r="E127" s="38"/>
      <c r="F127" s="39">
        <v>49.49</v>
      </c>
      <c r="G127" s="39">
        <v>1.2</v>
      </c>
      <c r="H127" s="39">
        <f>F127*G127</f>
        <v>59.387999999999998</v>
      </c>
      <c r="I127" s="38"/>
      <c r="J127" s="40"/>
      <c r="K127" s="40"/>
      <c r="L127" s="41"/>
      <c r="M127" s="24"/>
      <c r="N127" s="32">
        <f>B127*M127</f>
        <v>0</v>
      </c>
      <c r="O127" s="32">
        <f>B127*(C127-M127)</f>
        <v>199.08999999999997</v>
      </c>
      <c r="P127" s="42"/>
      <c r="Q127" s="35"/>
    </row>
    <row r="128" spans="1:17" x14ac:dyDescent="0.3">
      <c r="A128" s="55"/>
      <c r="B128" s="44">
        <v>-1.1599999999999999</v>
      </c>
      <c r="C128" s="44">
        <v>2.4</v>
      </c>
      <c r="D128" s="44">
        <f>B128*C128</f>
        <v>-2.7839999999999998</v>
      </c>
      <c r="L128" s="34"/>
      <c r="M128" s="24"/>
      <c r="N128" s="32">
        <f>B128*M128</f>
        <v>0</v>
      </c>
      <c r="O128" s="32">
        <f>B128*(C128-M128)</f>
        <v>-2.7839999999999998</v>
      </c>
      <c r="P128" s="42"/>
      <c r="Q128" s="35"/>
    </row>
    <row r="129" spans="1:17" x14ac:dyDescent="0.3">
      <c r="A129" s="55"/>
      <c r="B129" s="44">
        <v>-1.3</v>
      </c>
      <c r="C129" s="44">
        <v>2.5</v>
      </c>
      <c r="D129" s="44">
        <f t="shared" ref="D129:D130" si="47">B129*C129</f>
        <v>-3.25</v>
      </c>
      <c r="L129" s="34"/>
      <c r="M129" s="24"/>
      <c r="N129" s="32">
        <f>B129*M129</f>
        <v>0</v>
      </c>
      <c r="O129" s="32">
        <f>B129*(C129-M129)</f>
        <v>-3.25</v>
      </c>
      <c r="P129" s="42"/>
      <c r="Q129" s="35"/>
    </row>
    <row r="130" spans="1:17" x14ac:dyDescent="0.3">
      <c r="A130" s="55"/>
      <c r="B130" s="44">
        <v>-2.4</v>
      </c>
      <c r="C130" s="44">
        <v>4.3</v>
      </c>
      <c r="D130" s="44">
        <f t="shared" si="47"/>
        <v>-10.319999999999999</v>
      </c>
      <c r="L130" s="34"/>
      <c r="M130" s="24"/>
      <c r="N130" s="32">
        <f>B130*M130</f>
        <v>0</v>
      </c>
      <c r="O130" s="32">
        <f>B130*(C130-M130)</f>
        <v>-10.319999999999999</v>
      </c>
      <c r="P130" s="42"/>
      <c r="Q130" s="35"/>
    </row>
    <row r="131" spans="1:17" s="16" customFormat="1" ht="15" thickBot="1" x14ac:dyDescent="0.35">
      <c r="A131" s="55"/>
      <c r="B131" s="63"/>
      <c r="C131" s="63"/>
      <c r="D131" s="63">
        <f>SUM(D127:D130)</f>
        <v>182.73599999999999</v>
      </c>
      <c r="E131" s="5"/>
      <c r="F131" s="64"/>
      <c r="G131" s="64"/>
      <c r="H131" s="64">
        <f>SUM(H127:H130)</f>
        <v>59.387999999999998</v>
      </c>
      <c r="I131" s="5"/>
      <c r="J131" s="65"/>
      <c r="K131" s="65"/>
      <c r="L131" s="66"/>
      <c r="M131" s="24"/>
      <c r="N131" s="52">
        <f>SUM(N127:N130)</f>
        <v>0</v>
      </c>
      <c r="O131" s="52">
        <f>SUM(O127:O130)</f>
        <v>182.73599999999999</v>
      </c>
      <c r="P131" s="53"/>
      <c r="Q131" s="26">
        <f>H131</f>
        <v>59.387999999999998</v>
      </c>
    </row>
    <row r="132" spans="1:17" x14ac:dyDescent="0.3">
      <c r="A132" s="36" t="s">
        <v>37</v>
      </c>
      <c r="B132" s="37"/>
      <c r="C132" s="37"/>
      <c r="D132" s="37"/>
      <c r="E132" s="38"/>
      <c r="F132" s="39">
        <v>19.260000000000002</v>
      </c>
      <c r="G132" s="39">
        <v>3.67</v>
      </c>
      <c r="H132" s="39">
        <f>F132*G132</f>
        <v>70.684200000000004</v>
      </c>
      <c r="I132" s="38"/>
      <c r="J132" s="40"/>
      <c r="K132" s="40"/>
      <c r="L132" s="41"/>
      <c r="M132" s="24"/>
      <c r="N132" s="32">
        <f>B132*M132</f>
        <v>0</v>
      </c>
      <c r="O132" s="32">
        <f>B132*(C132-M132)</f>
        <v>0</v>
      </c>
      <c r="P132" s="42"/>
      <c r="Q132" s="35"/>
    </row>
    <row r="133" spans="1:17" s="16" customFormat="1" ht="15" thickBot="1" x14ac:dyDescent="0.35">
      <c r="A133" s="46"/>
      <c r="B133" s="47"/>
      <c r="C133" s="47"/>
      <c r="D133" s="47"/>
      <c r="E133" s="48"/>
      <c r="F133" s="49"/>
      <c r="G133" s="49"/>
      <c r="H133" s="49">
        <f>SUM(H132)</f>
        <v>70.684200000000004</v>
      </c>
      <c r="I133" s="48"/>
      <c r="J133" s="50"/>
      <c r="K133" s="50"/>
      <c r="L133" s="51"/>
      <c r="M133" s="67"/>
      <c r="N133" s="68">
        <f>B133*M133</f>
        <v>0</v>
      </c>
      <c r="O133" s="68">
        <f>B133*(C133-M133)</f>
        <v>0</v>
      </c>
      <c r="P133" s="69"/>
      <c r="Q133" s="70">
        <f>H133</f>
        <v>70.684200000000004</v>
      </c>
    </row>
    <row r="134" spans="1:17" x14ac:dyDescent="0.3">
      <c r="A134" s="71"/>
      <c r="B134" s="56"/>
      <c r="C134" s="56"/>
      <c r="D134" s="56"/>
      <c r="E134" s="57"/>
      <c r="F134" s="58"/>
      <c r="G134" s="58"/>
      <c r="H134" s="58"/>
      <c r="I134" s="57"/>
      <c r="J134" s="59"/>
      <c r="K134" s="59"/>
      <c r="L134" s="59"/>
    </row>
  </sheetData>
  <mergeCells count="25">
    <mergeCell ref="A132:A133"/>
    <mergeCell ref="A91:A94"/>
    <mergeCell ref="A95:A105"/>
    <mergeCell ref="A106:A109"/>
    <mergeCell ref="A110:A118"/>
    <mergeCell ref="A119:A126"/>
    <mergeCell ref="A127:A131"/>
    <mergeCell ref="A53:A60"/>
    <mergeCell ref="A61:A64"/>
    <mergeCell ref="A65:A74"/>
    <mergeCell ref="A75:A76"/>
    <mergeCell ref="A77:A83"/>
    <mergeCell ref="A84:A90"/>
    <mergeCell ref="A18:A21"/>
    <mergeCell ref="A22:A30"/>
    <mergeCell ref="A31:A37"/>
    <mergeCell ref="A38:A41"/>
    <mergeCell ref="A42:A48"/>
    <mergeCell ref="A49:A52"/>
    <mergeCell ref="B1:D1"/>
    <mergeCell ref="F1:H1"/>
    <mergeCell ref="J1:L1"/>
    <mergeCell ref="M1:N1"/>
    <mergeCell ref="A4:A10"/>
    <mergeCell ref="A11:A1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Omítky a obklady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Luboš Hlávka</dc:creator>
  <cp:lastModifiedBy>Luboš Hlávka</cp:lastModifiedBy>
  <dcterms:created xsi:type="dcterms:W3CDTF">2023-09-12T14:15:19Z</dcterms:created>
  <dcterms:modified xsi:type="dcterms:W3CDTF">2023-09-12T14:17:02Z</dcterms:modified>
</cp:coreProperties>
</file>